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2-2025\"/>
    </mc:Choice>
  </mc:AlternateContent>
  <xr:revisionPtr revIDLastSave="0" documentId="13_ncr:1_{CDB9DD33-5BF5-4006-B1C2-D5F83F1E8AE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<sst xmlns="http://schemas.openxmlformats.org/spreadsheetml/2006/main" count="26032" uniqueCount="1899">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</sst>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1" sqref="B2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45707</v>
      </c>
      <c r="C2" s="31"/>
      <c r="D2" s="33">
        <f>SUM(Tabela15[VALOR])</f>
        <v>6373.3817909691143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225.66318374826281</v>
      </c>
      <c r="D7" s="26"/>
      <c r="E7" s="26">
        <f>Tabela15[[#This Row],[VALOR]]-Tabela15[[#This Row],[Custo Setor]]</f>
        <v>225.66318374826281</v>
      </c>
    </row>
    <row r="8" spans="2:5" x14ac:dyDescent="0.25">
      <c r="B8" t="s">
        <v>1883</v>
      </c>
      <c r="C8" s="21">
        <f t="array" ref="C8">'2 - CORTE VOIL'!G4</f>
        <v>484.56728571428573</v>
      </c>
      <c r="D8" s="26"/>
      <c r="E8" s="26">
        <f>Tabela15[[#This Row],[VALOR]]-Tabela15[[#This Row],[Custo Setor]]</f>
        <v>484.56728571428573</v>
      </c>
    </row>
    <row r="9" spans="2:5" x14ac:dyDescent="0.25">
      <c r="B9" t="s">
        <v>1885</v>
      </c>
      <c r="C9" s="21">
        <f t="array" ref="C9">'3 - BAINHA CONTINUA'!G4</f>
        <v>243.82187500000001</v>
      </c>
      <c r="D9" s="26"/>
      <c r="E9" s="26">
        <f>Tabela15[[#This Row],[VALOR]]-Tabela15[[#This Row],[Custo Setor]]</f>
        <v>243.82187500000001</v>
      </c>
    </row>
    <row r="10" spans="2:5" x14ac:dyDescent="0.25">
      <c r="B10" t="s">
        <v>1884</v>
      </c>
      <c r="C10" s="21">
        <f t="array" ref="C10">'4 - BARRADO'!G4</f>
        <v>631.21083714285726</v>
      </c>
      <c r="D10" s="26"/>
      <c r="E10" s="26">
        <f>Tabela15[[#This Row],[VALOR]]-Tabela15[[#This Row],[Custo Setor]]</f>
        <v>631.21083714285726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704.22399637964782</v>
      </c>
      <c r="D13" s="26"/>
      <c r="E13" s="26">
        <f>Tabela15[[#This Row],[VALOR]]-Tabela15[[#This Row],[Custo Setor]]</f>
        <v>704.22399637964782</v>
      </c>
    </row>
    <row r="14" spans="2:5" x14ac:dyDescent="0.25">
      <c r="B14" t="s">
        <v>1889</v>
      </c>
      <c r="C14" s="21">
        <f>'8 - ACABAMENTO'!G4</f>
        <v>940.79560776255687</v>
      </c>
      <c r="D14" s="26"/>
      <c r="E14" s="26">
        <f>Tabela15[[#This Row],[VALOR]]-Tabela15[[#This Row],[Custo Setor]]</f>
        <v>940.79560776255687</v>
      </c>
    </row>
    <row r="15" spans="2:5" x14ac:dyDescent="0.25">
      <c r="B15" t="s">
        <v>1890</v>
      </c>
      <c r="C15" s="21">
        <f t="array" ref="C15">'9 - FURO'!G4</f>
        <v>854.00584303738049</v>
      </c>
      <c r="D15" s="26"/>
      <c r="E15" s="26">
        <f>Tabela15[[#This Row],[VALOR]]-Tabela15[[#This Row],[Custo Setor]]</f>
        <v>854.00584303738049</v>
      </c>
    </row>
    <row r="16" spans="2:5" x14ac:dyDescent="0.25">
      <c r="B16" t="s">
        <v>1891</v>
      </c>
      <c r="C16" s="21">
        <f t="array" ref="C16">'10 - ILHOS'!G4</f>
        <v>979.78114925409091</v>
      </c>
      <c r="D16" s="26"/>
      <c r="E16" s="26">
        <f>Tabela15[[#This Row],[VALOR]]-Tabela15[[#This Row],[Custo Setor]]</f>
        <v>979.78114925409091</v>
      </c>
    </row>
    <row r="17" spans="2:5" x14ac:dyDescent="0.25">
      <c r="B17" t="s">
        <v>1892</v>
      </c>
      <c r="C17" s="21">
        <f t="array" ref="C17">'11 - DOBRA'!G4</f>
        <v>1071.2552833063899</v>
      </c>
      <c r="D17" s="26"/>
      <c r="E17" s="26">
        <f>Tabela15[[#This Row],[VALOR]]-Tabela15[[#This Row],[Custo Setor]]</f>
        <v>1071.2552833063899</v>
      </c>
    </row>
    <row r="18" spans="2:5" x14ac:dyDescent="0.25">
      <c r="B18" t="s">
        <v>1893</v>
      </c>
      <c r="C18" s="21">
        <f t="array" ref="C18">'12 - EMBALAGEM'!G4</f>
        <v>238.05672962364224</v>
      </c>
      <c r="D18" s="26"/>
      <c r="E18" s="26">
        <f>Tabela15[[#This Row],[VALOR]]-Tabela15[[#This Row],[Custo Setor]]</f>
        <v>238.05672962364224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6373.3817909691143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5" workbookViewId="0">
      <selection activeCell="D47" sqref="D4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225.66318374826281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>
        <v>40</v>
      </c>
      <c r="E6" s="2">
        <f>Tabela2[[#This Row],[PRODUZIDAS]]*VLOOKUP(Tabela2[[#This Row],[SKU]],Tabela24[#All],3,0)</f>
        <v>13.623188405797102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57</v>
      </c>
      <c r="E40" s="2">
        <f>Tabela2[[#This Row],[PRODUZIDAS]]*VLOOKUP(Tabela2[[#This Row],[SKU]],Tabela24[#All],3,0)</f>
        <v>15.413424657534245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>
        <v>50</v>
      </c>
      <c r="E43" s="2">
        <f>Tabela2[[#This Row],[PRODUZIDAS]]*VLOOKUP(Tabela2[[#This Row],[SKU]],Tabela24[#All],3,0)</f>
        <v>13.520547945205477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>
        <v>420</v>
      </c>
      <c r="E46" s="2">
        <f>Tabela2[[#This Row],[PRODUZIDAS]]*VLOOKUP(Tabela2[[#This Row],[SKU]],Tabela24[#All],3,0)</f>
        <v>113.57260273972601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20</v>
      </c>
      <c r="E67" s="2">
        <f>Tabela2[[#This Row],[PRODUZIDAS]]*VLOOKUP(Tabela2[[#This Row],[SKU]],Tabela24[#All],3,0)</f>
        <v>5.4179999999999993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>
        <v>50</v>
      </c>
      <c r="E70" s="2">
        <f>Tabela2[[#This Row],[PRODUZIDAS]]*VLOOKUP(Tabela2[[#This Row],[SKU]],Tabela24[#All],3,0)</f>
        <v>13.544999999999998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>
        <v>34</v>
      </c>
      <c r="E72" s="2">
        <f>Tabela2[[#This Row],[PRODUZIDAS]]*VLOOKUP(Tabela2[[#This Row],[SKU]],Tabela24[#All],3,0)</f>
        <v>9.2105999999999995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>
        <v>11</v>
      </c>
      <c r="E75" s="2">
        <f>Tabela2[[#This Row],[PRODUZIDAS]]*VLOOKUP(Tabela2[[#This Row],[SKU]],Tabela24[#All],3,0)</f>
        <v>2.9798999999999998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>
        <v>12</v>
      </c>
      <c r="E100" s="2">
        <f>Tabela2[[#This Row],[PRODUZIDAS]]*VLOOKUP(Tabela2[[#This Row],[SKU]],Tabela24[#All],3,0)</f>
        <v>3.2507999999999999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>
        <v>20</v>
      </c>
      <c r="E143" s="2">
        <f>Tabela2[[#This Row],[PRODUZIDAS]]*VLOOKUP(Tabela2[[#This Row],[SKU]],Tabela24[#All],3,0)</f>
        <v>6.4416666666666664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2</v>
      </c>
      <c r="E192" s="2">
        <f>Tabela2[[#This Row],[PRODUZIDAS]]*VLOOKUP(Tabela2[[#This Row],[SKU]],Tabela24[#All],3,0)</f>
        <v>0.30911999999999995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Tabela2[[#This Row],[PRODUZIDAS]]*VLOOKUP(Tabela2[[#This Row],[SKU]],Tabela24[#All],3,0)</f>
        <v>1.2883333333333333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233" sqref="D23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484.56728571428573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>
        <v>321</v>
      </c>
      <c r="E147" s="2">
        <f>Tabela225[[#This Row],[PRODUZIDAS]]*VLOOKUP(Tabela225[[#This Row],[SKU]],Tabela24[#All],4,0)</f>
        <v>475.67614285714285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>
        <v>6</v>
      </c>
      <c r="E232" s="2">
        <f>Tabela225[[#This Row],[PRODUZIDAS]]*VLOOKUP(Tabela225[[#This Row],[SKU]],Tabela24[#All],4,0)</f>
        <v>8.8911428571428566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D148" sqref="D148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243.82187500000001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540.625</v>
      </c>
      <c r="E147" s="2">
        <f>Tabela2256[[#This Row],[PRODUZIDAS]]*VLOOKUP(Tabela2256[[#This Row],[SKU]],Tabela24[#All],5,0)</f>
        <v>243.82187500000001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193" sqref="D1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631.21083714285726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>
        <v>7.5</v>
      </c>
      <c r="E109" s="2">
        <f>Tabela22567[[#This Row],[PRODUZIDAS]]*VLOOKUP(Tabela22567[[#This Row],[SKU]],Tabela24[#All],6,0)</f>
        <v>8.6939999999999991</v>
      </c>
    </row>
    <row r="110" spans="2:5" x14ac:dyDescent="0.25">
      <c r="B110" s="3" t="s">
        <v>210</v>
      </c>
      <c r="C110" s="3" t="s">
        <v>211</v>
      </c>
      <c r="D110" s="1">
        <v>8.5</v>
      </c>
      <c r="E110" s="2">
        <f>Tabela22567[[#This Row],[PRODUZIDAS]]*VLOOKUP(Tabela22567[[#This Row],[SKU]],Tabela24[#All],6,0)</f>
        <v>9.8531999999999975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>
        <v>7.5</v>
      </c>
      <c r="E116" s="2">
        <f>Tabela22567[[#This Row],[PRODUZIDAS]]*VLOOKUP(Tabela22567[[#This Row],[SKU]],Tabela24[#All],6,0)</f>
        <v>8.6939999999999991</v>
      </c>
    </row>
    <row r="117" spans="2:5" x14ac:dyDescent="0.25">
      <c r="B117" s="3" t="s">
        <v>224</v>
      </c>
      <c r="C117" s="3" t="s">
        <v>225</v>
      </c>
      <c r="D117" s="1">
        <v>7.5</v>
      </c>
      <c r="E117" s="2">
        <f>Tabela22567[[#This Row],[PRODUZIDAS]]*VLOOKUP(Tabela22567[[#This Row],[SKU]],Tabela24[#All],6,0)</f>
        <v>8.6939999999999991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>
        <v>7</v>
      </c>
      <c r="E124" s="2">
        <f>Tabela22567[[#This Row],[PRODUZIDAS]]*VLOOKUP(Tabela22567[[#This Row],[SKU]],Tabela24[#All],6,0)</f>
        <v>9.0183333333333326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>
        <v>42</v>
      </c>
      <c r="E128" s="2">
        <f>Tabela22567[[#This Row],[PRODUZIDAS]]*VLOOKUP(Tabela22567[[#This Row],[SKU]],Tabela24[#All],6,0)</f>
        <v>54.11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>
        <v>66.5</v>
      </c>
      <c r="E136" s="2">
        <f>Tabela22567[[#This Row],[PRODUZIDAS]]*VLOOKUP(Tabela22567[[#This Row],[SKU]],Tabela24[#All],6,0)</f>
        <v>85.674166666666665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>
        <v>29</v>
      </c>
      <c r="E145" s="2">
        <f>Tabela22567[[#This Row],[PRODUZIDAS]]*VLOOKUP(Tabela22567[[#This Row],[SKU]],Tabela24[#All],6,0)</f>
        <v>37.368571428571435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163</v>
      </c>
      <c r="E192" s="2">
        <f>Tabela22567[[#This Row],[PRODUZIDAS]]*VLOOKUP(Tabela22567[[#This Row],[SKU]],Tabela24[#All],6,0)</f>
        <v>188.94959999999998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>
        <v>107</v>
      </c>
      <c r="E195" s="2">
        <f>Tabela22567[[#This Row],[PRODUZIDAS]]*VLOOKUP(Tabela22567[[#This Row],[SKU]],Tabela24[#All],6,0)</f>
        <v>124.03439999999998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>
        <v>72.5</v>
      </c>
      <c r="E199" s="2">
        <f>Tabela22567[[#This Row],[PRODUZIDAS]]*VLOOKUP(Tabela22567[[#This Row],[SKU]],Tabela24[#All],6,0)</f>
        <v>84.041999999999987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>
        <v>1</v>
      </c>
      <c r="E923" s="2">
        <f>Tabela22567[[#This Row],[PRODUZIDAS]]*VLOOKUP(Tabela22567[[#This Row],[SKU]],Tabela24[#All],6,0)</f>
        <v>3.6892800000000001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>
        <v>14.5</v>
      </c>
      <c r="E929" s="2">
        <f>Tabela22567[[#This Row],[PRODUZIDAS]]*VLOOKUP(Tabela22567[[#This Row],[SKU]],Tabela24[#All],6,0)</f>
        <v>8.3892857142857142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704.22399637964782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>
        <v>50</v>
      </c>
      <c r="E37" s="2">
        <f>Tabela225678910[[#This Row],[PRODUZIDAS]]*VLOOKUP(Tabela225678910[[#This Row],[SKU]],Tabela24[#All],9,0)</f>
        <v>25.753424657534246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110</v>
      </c>
      <c r="E40" s="2">
        <f>Tabela225678910[[#This Row],[PRODUZIDAS]]*VLOOKUP(Tabela225678910[[#This Row],[SKU]],Tabela24[#All],9,0)</f>
        <v>73.654794520547952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>
        <v>50</v>
      </c>
      <c r="E43" s="2">
        <f>Tabela225678910[[#This Row],[PRODUZIDAS]]*VLOOKUP(Tabela225678910[[#This Row],[SKU]],Tabela24[#All],9,0)</f>
        <v>33.479452054794521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>
        <v>110</v>
      </c>
      <c r="E46" s="2">
        <f>Tabela225678910[[#This Row],[PRODUZIDAS]]*VLOOKUP(Tabela225678910[[#This Row],[SKU]],Tabela24[#All],9,0)</f>
        <v>73.654794520547952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>
        <v>50</v>
      </c>
      <c r="E60" s="2">
        <f>Tabela225678910[[#This Row],[PRODUZIDAS]]*VLOOKUP(Tabela225678910[[#This Row],[SKU]],Tabela24[#All],9,0)</f>
        <v>33.479452054794521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29.5</v>
      </c>
      <c r="E67" s="2">
        <f>Tabela225678910[[#This Row],[PRODUZIDAS]]*VLOOKUP(Tabela225678910[[#This Row],[SKU]],Tabela24[#All],9,0)</f>
        <v>21.691349999999996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>
        <v>50</v>
      </c>
      <c r="E70" s="2">
        <f>Tabela225678910[[#This Row],[PRODUZIDAS]]*VLOOKUP(Tabela225678910[[#This Row],[SKU]],Tabela24[#All],9,0)</f>
        <v>36.764999999999993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31</v>
      </c>
      <c r="E72" s="2">
        <f>Tabela225678910[[#This Row],[PRODUZIDAS]]*VLOOKUP(Tabela225678910[[#This Row],[SKU]],Tabela24[#All],9,0)</f>
        <v>22.794299999999996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13.5</v>
      </c>
      <c r="E75" s="2">
        <f>Tabela225678910[[#This Row],[PRODUZIDAS]]*VLOOKUP(Tabela225678910[[#This Row],[SKU]],Tabela24[#All],9,0)</f>
        <v>9.9265499999999971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>
        <v>14</v>
      </c>
      <c r="E100" s="2">
        <f>Tabela225678910[[#This Row],[PRODUZIDAS]]*VLOOKUP(Tabela225678910[[#This Row],[SKU]],Tabela24[#All],9,0)</f>
        <v>10.294199999999998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130</v>
      </c>
      <c r="E111" s="2">
        <f>Tabela225678910[[#This Row],[PRODUZIDAS]]*VLOOKUP(Tabela225678910[[#This Row],[SKU]],Tabela24[#All],9,0)</f>
        <v>83.72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>
        <v>50</v>
      </c>
      <c r="E123" s="2">
        <f>Tabela225678910[[#This Row],[PRODUZIDAS]]*VLOOKUP(Tabela225678910[[#This Row],[SKU]],Tabela24[#All],9,0)</f>
        <v>48.3125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Tabela225678910[[#This Row],[PRODUZIDAS]]*VLOOKUP(Tabela225678910[[#This Row],[SKU]],Tabela24[#All],9,0)</f>
        <v>48.3125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>
        <v>17.5</v>
      </c>
      <c r="E174" s="2">
        <f>Tabela225678910[[#This Row],[PRODUZIDAS]]*VLOOKUP(Tabela225678910[[#This Row],[SKU]],Tabela24[#All],9,0)</f>
        <v>18.040000000000003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50</v>
      </c>
      <c r="E205" s="2">
        <f>Tabela225678910[[#This Row],[PRODUZIDAS]]*VLOOKUP(Tabela225678910[[#This Row],[SKU]],Tabela24[#All],9,0)</f>
        <v>48.3125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Tabela225678910[[#This Row],[PRODUZIDAS]]*VLOOKUP(Tabela225678910[[#This Row],[SKU]],Tabela24[#All],9,0)</f>
        <v>51.542857142857144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>
        <v>15</v>
      </c>
      <c r="E637" s="2">
        <f>Tabela225678910[[#This Row],[PRODUZIDAS]]*VLOOKUP(Tabela225678910[[#This Row],[SKU]],Tabela24[#All],9,0)</f>
        <v>14.493749999999999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>
        <v>32</v>
      </c>
      <c r="E656" s="2">
        <f>Tabela225678910[[#This Row],[PRODUZIDAS]]*VLOOKUP(Tabela225678910[[#This Row],[SKU]],Tabela24[#All],9,0)</f>
        <v>32.987428571428573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>
        <v>16.5</v>
      </c>
      <c r="E662" s="2">
        <f>Tabela225678910[[#This Row],[PRODUZIDAS]]*VLOOKUP(Tabela225678910[[#This Row],[SKU]],Tabela24[#All],9,0)</f>
        <v>17.009142857142859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0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940.79560776255687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>
        <v>10</v>
      </c>
      <c r="E36" s="2">
        <f>Tabela22567891011[[#This Row],[PRODUZIDAS]]*VLOOKUP(Tabela22567891011[[#This Row],[SKU]],Tabela24[#All],10,0)</f>
        <v>6.4383561643835616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135</v>
      </c>
      <c r="E40" s="2">
        <f>Tabela22567891011[[#This Row],[PRODUZIDAS]]*VLOOKUP(Tabela22567891011[[#This Row],[SKU]],Tabela24[#All],10,0)</f>
        <v>99.086301369862994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>
        <v>25</v>
      </c>
      <c r="E43" s="2">
        <f>Tabela22567891011[[#This Row],[PRODUZIDAS]]*VLOOKUP(Tabela22567891011[[#This Row],[SKU]],Tabela24[#All],10,0)</f>
        <v>18.349315068493148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>
        <v>51</v>
      </c>
      <c r="E46" s="2">
        <f>Tabela22567891011[[#This Row],[PRODUZIDAS]]*VLOOKUP(Tabela22567891011[[#This Row],[SKU]],Tabela24[#All],10,0)</f>
        <v>37.432602739726022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>
        <v>92.5</v>
      </c>
      <c r="E60" s="2">
        <f>Tabela22567891011[[#This Row],[PRODUZIDAS]]*VLOOKUP(Tabela22567891011[[#This Row],[SKU]],Tabela24[#All],10,0)</f>
        <v>67.892465753424645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27.5</v>
      </c>
      <c r="E67" s="2">
        <f>Tabela22567891011[[#This Row],[PRODUZIDAS]]*VLOOKUP(Tabela22567891011[[#This Row],[SKU]],Tabela24[#All],10,0)</f>
        <v>21.994499999999995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>
        <v>50</v>
      </c>
      <c r="E70" s="2">
        <f>Tabela22567891011[[#This Row],[PRODUZIDAS]]*VLOOKUP(Tabela22567891011[[#This Row],[SKU]],Tabela24[#All],10,0)</f>
        <v>39.989999999999995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>
        <v>33.5</v>
      </c>
      <c r="E72" s="2">
        <f>Tabela22567891011[[#This Row],[PRODUZIDAS]]*VLOOKUP(Tabela22567891011[[#This Row],[SKU]],Tabela24[#All],10,0)</f>
        <v>26.793299999999995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13.5</v>
      </c>
      <c r="E75" s="2">
        <f>Tabela22567891011[[#This Row],[PRODUZIDAS]]*VLOOKUP(Tabela22567891011[[#This Row],[SKU]],Tabela24[#All],10,0)</f>
        <v>10.797299999999998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>
        <v>11</v>
      </c>
      <c r="E100" s="2">
        <f>Tabela22567891011[[#This Row],[PRODUZIDAS]]*VLOOKUP(Tabela22567891011[[#This Row],[SKU]],Tabela24[#All],10,0)</f>
        <v>8.7977999999999987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Tabela22567891011[[#This Row],[PRODUZIDAS]]*VLOOKUP(Tabela22567891011[[#This Row],[SKU]],Tabela24[#All],10,0)</f>
        <v>12.88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>
        <v>50</v>
      </c>
      <c r="E130" s="2">
        <f>Tabela22567891011[[#This Row],[PRODUZIDAS]]*VLOOKUP(Tabela22567891011[[#This Row],[SKU]],Tabela24[#All],10,0)</f>
        <v>45.091666666666654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40.5</v>
      </c>
      <c r="E144" s="2">
        <f>Tabela22567891011[[#This Row],[PRODUZIDAS]]*VLOOKUP(Tabela22567891011[[#This Row],[SKU]],Tabela24[#All],10,0)</f>
        <v>46.968428571428568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>
        <v>18</v>
      </c>
      <c r="E172" s="2">
        <f>Tabela22567891011[[#This Row],[PRODUZIDAS]]*VLOOKUP(Tabela22567891011[[#This Row],[SKU]],Tabela24[#All],10,0)</f>
        <v>20.874857142857142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Tabela22567891011[[#This Row],[PRODUZIDAS]]*VLOOKUP(Tabela22567891011[[#This Row],[SKU]],Tabela24[#All],10,0)</f>
        <v>3.6073333333333326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1</v>
      </c>
      <c r="E205" s="2">
        <f>Tabela22567891011[[#This Row],[PRODUZIDAS]]*VLOOKUP(Tabela22567891011[[#This Row],[SKU]],Tabela24[#All],10,0)</f>
        <v>0.90183333333333315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Tabela22567891011[[#This Row],[PRODUZIDAS]]*VLOOKUP(Tabela22567891011[[#This Row],[SKU]],Tabela24[#All],10,0)</f>
        <v>57.985714285714288</v>
      </c>
    </row>
    <row r="226" spans="2:5" x14ac:dyDescent="0.25">
      <c r="B226" s="3" t="s">
        <v>442</v>
      </c>
      <c r="C226" s="3" t="s">
        <v>443</v>
      </c>
      <c r="D226" s="1">
        <v>50</v>
      </c>
      <c r="E226" s="2">
        <f>Tabela22567891011[[#This Row],[PRODUZIDAS]]*VLOOKUP(Tabela22567891011[[#This Row],[SKU]],Tabela24[#All],10,0)</f>
        <v>57.985714285714288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88.5</v>
      </c>
      <c r="E231" s="2">
        <f>Tabela22567891011[[#This Row],[PRODUZIDAS]]*VLOOKUP(Tabela22567891011[[#This Row],[SKU]],Tabela24[#All],10,0)</f>
        <v>102.63471428571428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37</v>
      </c>
      <c r="E638" s="2">
        <f>Tabela22567891011[[#This Row],[PRODUZIDAS]]*VLOOKUP(Tabela22567891011[[#This Row],[SKU]],Tabela24[#All],10,0)</f>
        <v>33.36783333333333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>
        <v>143.5</v>
      </c>
      <c r="E656" s="2">
        <f>Tabela22567891011[[#This Row],[PRODUZIDAS]]*VLOOKUP(Tabela22567891011[[#This Row],[SKU]],Tabela24[#All],10,0)</f>
        <v>166.41900000000001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47</v>
      </c>
      <c r="E662" s="2">
        <f>Tabela22567891011[[#This Row],[PRODUZIDAS]]*VLOOKUP(Tabela22567891011[[#This Row],[SKU]],Tabela24[#All],10,0)</f>
        <v>54.506571428571426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628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854.00584303738049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119.5</v>
      </c>
      <c r="E19" s="2">
        <f>Tabela2256789101112[[#This Row],[PRODUZIDAS]]*VLOOKUP(Tabela2256789101112[[#This Row],[SKU]],Tabela24[#All],11,0)</f>
        <v>89.538405797101447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>
        <v>10</v>
      </c>
      <c r="E22" s="2">
        <f>Tabela2256789101112[[#This Row],[PRODUZIDAS]]*VLOOKUP(Tabela2256789101112[[#This Row],[SKU]],Tabela24[#All],11,0)</f>
        <v>7.4927536231884053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>
        <v>35</v>
      </c>
      <c r="E27" s="2">
        <f>Tabela2256789101112[[#This Row],[PRODUZIDAS]]*VLOOKUP(Tabela2256789101112[[#This Row],[SKU]],Tabela24[#All],11,0)</f>
        <v>27.041095890410954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118.5</v>
      </c>
      <c r="E40" s="2">
        <f>Tabela2256789101112[[#This Row],[PRODUZIDAS]]*VLOOKUP(Tabela2256789101112[[#This Row],[SKU]],Tabela24[#All],11,0)</f>
        <v>68.66506849315067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49</v>
      </c>
      <c r="E46" s="2">
        <f>Tabela2256789101112[[#This Row],[PRODUZIDAS]]*VLOOKUP(Tabela2256789101112[[#This Row],[SKU]],Tabela24[#All],11,0)</f>
        <v>28.393150684931502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>
        <v>6</v>
      </c>
      <c r="E49" s="2">
        <f>Tabela2256789101112[[#This Row],[PRODUZIDAS]]*VLOOKUP(Tabela2256789101112[[#This Row],[SKU]],Tabela24[#All],11,0)</f>
        <v>3.4767123287671229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>
        <v>97</v>
      </c>
      <c r="E60" s="2">
        <f>Tabela2256789101112[[#This Row],[PRODUZIDAS]]*VLOOKUP(Tabela2256789101112[[#This Row],[SKU]],Tabela24[#All],11,0)</f>
        <v>56.206849315068482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27.5</v>
      </c>
      <c r="E67" s="2">
        <f>Tabela2256789101112[[#This Row],[PRODUZIDAS]]*VLOOKUP(Tabela2256789101112[[#This Row],[SKU]],Tabela24[#All],11,0)</f>
        <v>23.058749999999996</v>
      </c>
    </row>
    <row r="68" spans="2:5" x14ac:dyDescent="0.25">
      <c r="B68" s="3" t="s">
        <v>126</v>
      </c>
      <c r="C68" s="3" t="s">
        <v>127</v>
      </c>
      <c r="D68" s="1">
        <v>100</v>
      </c>
      <c r="E68" s="2">
        <f>Tabela2256789101112[[#This Row],[PRODUZIDAS]]*VLOOKUP(Tabela2256789101112[[#This Row],[SKU]],Tabela24[#All],11,0)</f>
        <v>83.85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>
        <v>50</v>
      </c>
      <c r="E70" s="2">
        <f>Tabela2256789101112[[#This Row],[PRODUZIDAS]]*VLOOKUP(Tabela2256789101112[[#This Row],[SKU]],Tabela24[#All],11,0)</f>
        <v>41.924999999999997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>
        <v>29.5</v>
      </c>
      <c r="E72" s="2">
        <f>Tabela2256789101112[[#This Row],[PRODUZIDAS]]*VLOOKUP(Tabela2256789101112[[#This Row],[SKU]],Tabela24[#All],11,0)</f>
        <v>24.735749999999996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60.5</v>
      </c>
      <c r="E74" s="2">
        <f>Tabela2256789101112[[#This Row],[PRODUZIDAS]]*VLOOKUP(Tabela2256789101112[[#This Row],[SKU]],Tabela24[#All],11,0)</f>
        <v>50.729249999999993</v>
      </c>
    </row>
    <row r="75" spans="2:5" x14ac:dyDescent="0.25">
      <c r="B75" s="3" t="s">
        <v>140</v>
      </c>
      <c r="C75" s="3" t="s">
        <v>141</v>
      </c>
      <c r="D75" s="1">
        <v>38</v>
      </c>
      <c r="E75" s="2">
        <f>Tabela2256789101112[[#This Row],[PRODUZIDAS]]*VLOOKUP(Tabela2256789101112[[#This Row],[SKU]],Tabela24[#All],11,0)</f>
        <v>31.862999999999996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>
        <v>15</v>
      </c>
      <c r="E100" s="2">
        <f>Tabela2256789101112[[#This Row],[PRODUZIDAS]]*VLOOKUP(Tabela2256789101112[[#This Row],[SKU]],Tabela24[#All],11,0)</f>
        <v>12.577499999999999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Tabela2256789101112[[#This Row],[PRODUZIDAS]]*VLOOKUP(Tabela2256789101112[[#This Row],[SKU]],Tabela24[#All],11,0)</f>
        <v>13.137600000000001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>
        <v>30</v>
      </c>
      <c r="E122" s="2">
        <f>Tabela2256789101112[[#This Row],[PRODUZIDAS]]*VLOOKUP(Tabela2256789101112[[#This Row],[SKU]],Tabela24[#All],11,0)</f>
        <v>21.257499999999997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>
        <v>50</v>
      </c>
      <c r="E138" s="2">
        <f>Tabela2256789101112[[#This Row],[PRODUZIDAS]]*VLOOKUP(Tabela2256789101112[[#This Row],[SKU]],Tabela24[#All],11,0)</f>
        <v>35.42916666666666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>
        <v>29.5</v>
      </c>
      <c r="E150" s="2">
        <f>Tabela2256789101112[[#This Row],[PRODUZIDAS]]*VLOOKUP(Tabela2256789101112[[#This Row],[SKU]],Tabela24[#All],11,0)</f>
        <v>22.807714285714287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>
        <v>21.5</v>
      </c>
      <c r="E193" s="2">
        <f>Tabela2256789101112[[#This Row],[PRODUZIDAS]]*VLOOKUP(Tabela2256789101112[[#This Row],[SKU]],Tabela24[#All],11,0)</f>
        <v>14.122920000000001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Tabela2256789101112[[#This Row],[PRODUZIDAS]]*VLOOKUP(Tabela2256789101112[[#This Row],[SKU]],Tabela24[#All],11,0)</f>
        <v>2.8343333333333329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>
        <v>50</v>
      </c>
      <c r="E225" s="2">
        <f>Tabela2256789101112[[#This Row],[PRODUZIDAS]]*VLOOKUP(Tabela2256789101112[[#This Row],[SKU]],Tabela24[#All],11,0)</f>
        <v>38.657142857142858</v>
      </c>
    </row>
    <row r="226" spans="2:5" x14ac:dyDescent="0.25">
      <c r="B226" s="3" t="s">
        <v>442</v>
      </c>
      <c r="C226" s="3" t="s">
        <v>443</v>
      </c>
      <c r="D226" s="1">
        <v>8</v>
      </c>
      <c r="E226" s="2">
        <f>Tabela2256789101112[[#This Row],[PRODUZIDAS]]*VLOOKUP(Tabela2256789101112[[#This Row],[SKU]],Tabela24[#All],11,0)</f>
        <v>6.1851428571428571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>
        <v>10.5</v>
      </c>
      <c r="E276" s="2">
        <f>Tabela2256789101112[[#This Row],[PRODUZIDAS]]*VLOOKUP(Tabela2256789101112[[#This Row],[SKU]],Tabela24[#All],11,0)</f>
        <v>4.7333999999999996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>
        <v>36.5</v>
      </c>
      <c r="E281" s="2">
        <f>Tabela2256789101112[[#This Row],[PRODUZIDAS]]*VLOOKUP(Tabela2256789101112[[#This Row],[SKU]],Tabela24[#All],11,0)</f>
        <v>17.501749999999998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62.5</v>
      </c>
      <c r="E638" s="2">
        <f>Tabela2256789101112[[#This Row],[PRODUZIDAS]]*VLOOKUP(Tabela2256789101112[[#This Row],[SKU]],Tabela24[#All],11,0)</f>
        <v>44.286458333333329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>
        <v>31</v>
      </c>
      <c r="E656" s="2">
        <f>Tabela2256789101112[[#This Row],[PRODUZIDAS]]*VLOOKUP(Tabela2256789101112[[#This Row],[SKU]],Tabela24[#All],11,0)</f>
        <v>23.96742857142857</v>
      </c>
    </row>
    <row r="657" spans="2:5" x14ac:dyDescent="0.25">
      <c r="B657" s="3" t="s">
        <v>1304</v>
      </c>
      <c r="C657" s="3" t="s">
        <v>1305</v>
      </c>
      <c r="D657" s="1">
        <v>21</v>
      </c>
      <c r="E657" s="2">
        <f>Tabela2256789101112[[#This Row],[PRODUZIDAS]]*VLOOKUP(Tabela2256789101112[[#This Row],[SKU]],Tabela24[#All],11,0)</f>
        <v>16.236000000000001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56</v>
      </c>
      <c r="E662" s="2">
        <f>Tabela2256789101112[[#This Row],[PRODUZIDAS]]*VLOOKUP(Tabela2256789101112[[#This Row],[SKU]],Tabela24[#All],11,0)</f>
        <v>43.295999999999999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979.78114925409091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>
        <v>16.5</v>
      </c>
      <c r="E12" s="2">
        <f>Tabela225678910111213[[#This Row],[PRODUZIDAS]]*VLOOKUP(Tabela225678910111213[[#This Row],[SKU]],Tabela24[#All],12,0)</f>
        <v>19.106521739130432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>
        <v>69</v>
      </c>
      <c r="E19" s="2">
        <f>Tabela225678910111213[[#This Row],[PRODUZIDAS]]*VLOOKUP(Tabela225678910111213[[#This Row],[SKU]],Tabela24[#All],12,0)</f>
        <v>79.899999999999991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>
        <v>13.5</v>
      </c>
      <c r="E21" s="2">
        <f>Tabela225678910111213[[#This Row],[PRODUZIDAS]]*VLOOKUP(Tabela225678910111213[[#This Row],[SKU]],Tabela24[#All],12,0)</f>
        <v>15.632608695652173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>
        <v>90</v>
      </c>
      <c r="E40" s="2">
        <f>Tabela225678910111213[[#This Row],[PRODUZIDAS]]*VLOOKUP(Tabela225678910111213[[#This Row],[SKU]],Tabela24[#All],12,0)</f>
        <v>92.712328767123282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>
        <v>97</v>
      </c>
      <c r="E60" s="2">
        <f>Tabela225678910111213[[#This Row],[PRODUZIDAS]]*VLOOKUP(Tabela225678910111213[[#This Row],[SKU]],Tabela24[#All],12,0)</f>
        <v>99.92328767123287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27.5</v>
      </c>
      <c r="E68" s="2">
        <f>Tabela225678910111213[[#This Row],[PRODUZIDAS]]*VLOOKUP(Tabela225678910111213[[#This Row],[SKU]],Tabela24[#All],12,0)</f>
        <v>30.153749999999995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>
        <v>48.5</v>
      </c>
      <c r="E70" s="2">
        <f>Tabela225678910111213[[#This Row],[PRODUZIDAS]]*VLOOKUP(Tabela225678910111213[[#This Row],[SKU]],Tabela24[#All],12,0)</f>
        <v>53.180249999999994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>
        <v>47.5</v>
      </c>
      <c r="E72" s="2">
        <f>Tabela225678910111213[[#This Row],[PRODUZIDAS]]*VLOOKUP(Tabela225678910111213[[#This Row],[SKU]],Tabela24[#All],12,0)</f>
        <v>52.083749999999988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53</v>
      </c>
      <c r="E75" s="2">
        <f>Tabela225678910111213[[#This Row],[PRODUZIDAS]]*VLOOKUP(Tabela225678910111213[[#This Row],[SKU]],Tabela24[#All],12,0)</f>
        <v>58.114499999999992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38.5</v>
      </c>
      <c r="E77" s="2">
        <f>Tabela225678910111213[[#This Row],[PRODUZIDAS]]*VLOOKUP(Tabela225678910111213[[#This Row],[SKU]],Tabela24[#All],12,0)</f>
        <v>42.21524999999999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>
        <v>6</v>
      </c>
      <c r="E100" s="2">
        <f>Tabela225678910111213[[#This Row],[PRODUZIDAS]]*VLOOKUP(Tabela225678910111213[[#This Row],[SKU]],Tabela24[#All],12,0)</f>
        <v>6.5789999999999988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20</v>
      </c>
      <c r="E111" s="2">
        <f>Tabela225678910111213[[#This Row],[PRODUZIDAS]]*VLOOKUP(Tabela225678910111213[[#This Row],[SKU]],Tabela24[#All],12,0)</f>
        <v>21.895999999999994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>
        <v>9</v>
      </c>
      <c r="E114" s="2">
        <f>Tabela225678910111213[[#This Row],[PRODUZIDAS]]*VLOOKUP(Tabela225678910111213[[#This Row],[SKU]],Tabela24[#All],12,0)</f>
        <v>9.8531999999999975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>
        <v>80</v>
      </c>
      <c r="E122" s="2">
        <f>Tabela225678910111213[[#This Row],[PRODUZIDAS]]*VLOOKUP(Tabela225678910111213[[#This Row],[SKU]],Tabela24[#All],12,0)</f>
        <v>72.146666666666647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>
        <v>55</v>
      </c>
      <c r="E132" s="2">
        <f>Tabela225678910111213[[#This Row],[PRODUZIDAS]]*VLOOKUP(Tabela225678910111213[[#This Row],[SKU]],Tabela24[#All],12,0)</f>
        <v>49.600833333333327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>
        <v>5</v>
      </c>
      <c r="E138" s="2">
        <f>Tabela225678910111213[[#This Row],[PRODUZIDAS]]*VLOOKUP(Tabela225678910111213[[#This Row],[SKU]],Tabela24[#All],12,0)</f>
        <v>4.5091666666666654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26</v>
      </c>
      <c r="E192" s="2">
        <f>Tabela225678910111213[[#This Row],[PRODUZIDAS]]*VLOOKUP(Tabela225678910111213[[#This Row],[SKU]],Tabela24[#All],12,0)</f>
        <v>28.464799999999993</v>
      </c>
    </row>
    <row r="193" spans="2:5" x14ac:dyDescent="0.25">
      <c r="B193" s="3" t="s">
        <v>376</v>
      </c>
      <c r="C193" s="3" t="s">
        <v>377</v>
      </c>
      <c r="D193" s="1">
        <v>49</v>
      </c>
      <c r="E193" s="2">
        <f>Tabela225678910111213[[#This Row],[PRODUZIDAS]]*VLOOKUP(Tabela225678910111213[[#This Row],[SKU]],Tabela24[#All],12,0)</f>
        <v>53.645199999999988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19</v>
      </c>
      <c r="E195" s="2">
        <f>Tabela225678910111213[[#This Row],[PRODUZIDAS]]*VLOOKUP(Tabela225678910111213[[#This Row],[SKU]],Tabela24[#All],12,0)</f>
        <v>20.801199999999994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>
        <v>4</v>
      </c>
      <c r="E203" s="2">
        <f>Tabela225678910111213[[#This Row],[PRODUZIDAS]]*VLOOKUP(Tabela225678910111213[[#This Row],[SKU]],Tabela24[#All],12,0)</f>
        <v>3.6073333333333326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8</v>
      </c>
      <c r="E226" s="2">
        <f>Tabela225678910111213[[#This Row],[PRODUZIDAS]]*VLOOKUP(Tabela225678910111213[[#This Row],[SKU]],Tabela24[#All],12,0)</f>
        <v>8.7622857142857136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91</v>
      </c>
      <c r="E628" s="2">
        <f>Tabela225678910111213[[#This Row],[PRODUZIDAS]]*VLOOKUP(Tabela225678910111213[[#This Row],[SKU]],Tabela24[#All],12,0)</f>
        <v>99.626799999999974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63.5</v>
      </c>
      <c r="E638" s="2">
        <f>Tabela225678910111213[[#This Row],[PRODUZIDAS]]*VLOOKUP(Tabela225678910111213[[#This Row],[SKU]],Tabela24[#All],12,0)</f>
        <v>57.266416666666657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1071.2552833063899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>
        <v>48</v>
      </c>
      <c r="E23" s="2">
        <f>Tabela22567891011121314[[#This Row],[PRODUZIDAS]]*VLOOKUP(Tabela22567891011121314[[#This Row],[SKU]],Tabela24[#All],13,0)</f>
        <v>58.85217391304348</v>
      </c>
    </row>
    <row r="24" spans="2:5" x14ac:dyDescent="0.25">
      <c r="B24" s="3" t="s">
        <v>38</v>
      </c>
      <c r="C24" s="3" t="s">
        <v>39</v>
      </c>
      <c r="D24" s="1">
        <v>80</v>
      </c>
      <c r="E24" s="2">
        <f>Tabela22567891011121314[[#This Row],[PRODUZIDAS]]*VLOOKUP(Tabela22567891011121314[[#This Row],[SKU]],Tabela24[#All],13,0)</f>
        <v>92.712328767123267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87</v>
      </c>
      <c r="E35" s="2">
        <f>Tabela22567891011121314[[#This Row],[PRODUZIDAS]]*VLOOKUP(Tabela22567891011121314[[#This Row],[SKU]],Tabela24[#All],13,0)</f>
        <v>100.82465753424655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96</v>
      </c>
      <c r="E60" s="2">
        <f>Tabela22567891011121314[[#This Row],[PRODUZIDAS]]*VLOOKUP(Tabela22567891011121314[[#This Row],[SKU]],Tabela24[#All],13,0)</f>
        <v>111.25479452054793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6</v>
      </c>
      <c r="E68" s="2">
        <f>Tabela22567891011121314[[#This Row],[PRODUZIDAS]]*VLOOKUP(Tabela22567891011121314[[#This Row],[SKU]],Tabela24[#All],13,0)</f>
        <v>6.9659999999999993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>
        <v>10</v>
      </c>
      <c r="E70" s="2">
        <f>Tabela22567891011121314[[#This Row],[PRODUZIDAS]]*VLOOKUP(Tabela22567891011121314[[#This Row],[SKU]],Tabela24[#All],13,0)</f>
        <v>11.609999999999998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28</v>
      </c>
      <c r="E72" s="2">
        <f>Tabela22567891011121314[[#This Row],[PRODUZIDAS]]*VLOOKUP(Tabela22567891011121314[[#This Row],[SKU]],Tabela24[#All],13,0)</f>
        <v>32.507999999999996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35</v>
      </c>
      <c r="E75" s="2">
        <f>Tabela22567891011121314[[#This Row],[PRODUZIDAS]]*VLOOKUP(Tabela22567891011121314[[#This Row],[SKU]],Tabela24[#All],13,0)</f>
        <v>40.634999999999991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102</v>
      </c>
      <c r="E77" s="2">
        <f>Tabela22567891011121314[[#This Row],[PRODUZIDAS]]*VLOOKUP(Tabela22567891011121314[[#This Row],[SKU]],Tabela24[#All],13,0)</f>
        <v>118.42199999999998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>
        <v>4</v>
      </c>
      <c r="E100" s="2">
        <f>Tabela22567891011121314[[#This Row],[PRODUZIDAS]]*VLOOKUP(Tabela22567891011121314[[#This Row],[SKU]],Tabela24[#All],13,0)</f>
        <v>4.6439999999999992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>
        <v>37</v>
      </c>
      <c r="E110" s="2">
        <f>Tabela22567891011121314[[#This Row],[PRODUZIDAS]]*VLOOKUP(Tabela22567891011121314[[#This Row],[SKU]],Tabela24[#All],13,0)</f>
        <v>42.890399999999993</v>
      </c>
    </row>
    <row r="111" spans="2:5" x14ac:dyDescent="0.25">
      <c r="B111" s="3" t="s">
        <v>212</v>
      </c>
      <c r="C111" s="3" t="s">
        <v>213</v>
      </c>
      <c r="D111" s="1">
        <v>5</v>
      </c>
      <c r="E111" s="2">
        <f>Tabela22567891011121314[[#This Row],[PRODUZIDAS]]*VLOOKUP(Tabela22567891011121314[[#This Row],[SKU]],Tabela24[#All],13,0)</f>
        <v>5.7959999999999994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>
        <v>49</v>
      </c>
      <c r="E122" s="2">
        <f>Tabela22567891011121314[[#This Row],[PRODUZIDAS]]*VLOOKUP(Tabela22567891011121314[[#This Row],[SKU]],Tabela24[#All],13,0)</f>
        <v>56.815499999999986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>
        <v>44</v>
      </c>
      <c r="E132" s="2">
        <f>Tabela22567891011121314[[#This Row],[PRODUZIDAS]]*VLOOKUP(Tabela22567891011121314[[#This Row],[SKU]],Tabela24[#All],13,0)</f>
        <v>51.017999999999986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Tabela22567891011121314[[#This Row],[PRODUZIDAS]]*VLOOKUP(Tabela22567891011121314[[#This Row],[SKU]],Tabela24[#All],13,0)</f>
        <v>6.9582857142857142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9</v>
      </c>
      <c r="E152" s="2">
        <f>Tabela22567891011121314[[#This Row],[PRODUZIDAS]]*VLOOKUP(Tabela22567891011121314[[#This Row],[SKU]],Tabela24[#All],13,0)</f>
        <v>10.437428571428571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>
        <v>46</v>
      </c>
      <c r="E193" s="2">
        <f>Tabela22567891011121314[[#This Row],[PRODUZIDAS]]*VLOOKUP(Tabela22567891011121314[[#This Row],[SKU]],Tabela24[#All],13,0)</f>
        <v>53.323199999999993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Tabela22567891011121314[[#This Row],[PRODUZIDAS]]*VLOOKUP(Tabela22567891011121314[[#This Row],[SKU]],Tabela24[#All],13,0)</f>
        <v>23.183999999999997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84</v>
      </c>
      <c r="E200" s="2">
        <f>Tabela22567891011121314[[#This Row],[PRODUZIDAS]]*VLOOKUP(Tabela22567891011121314[[#This Row],[SKU]],Tabela24[#All],13,0)</f>
        <v>97.372799999999984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3</v>
      </c>
      <c r="E203" s="2">
        <f>Tabela22567891011121314[[#This Row],[PRODUZIDAS]]*VLOOKUP(Tabela22567891011121314[[#This Row],[SKU]],Tabela24[#All],13,0)</f>
        <v>3.4784999999999995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Tabela22567891011121314[[#This Row],[PRODUZIDAS]]*VLOOKUP(Tabela22567891011121314[[#This Row],[SKU]],Tabela24[#All],13,0)</f>
        <v>11.597142857142856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27</v>
      </c>
      <c r="E273" s="2">
        <f>Tabela22567891011121314[[#This Row],[PRODUZIDAS]]*VLOOKUP(Tabela22567891011121314[[#This Row],[SKU]],Tabela24[#All],13,0)</f>
        <v>31.298399999999994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39</v>
      </c>
      <c r="E628" s="2">
        <f>Tabela22567891011121314[[#This Row],[PRODUZIDAS]]*VLOOKUP(Tabela22567891011121314[[#This Row],[SKU]],Tabela24[#All],13,0)</f>
        <v>45.208799999999989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>
        <v>11</v>
      </c>
      <c r="E639" s="2">
        <f>Tabela22567891011121314[[#This Row],[PRODUZIDAS]]*VLOOKUP(Tabela22567891011121314[[#This Row],[SKU]],Tabela24[#All],13,0)</f>
        <v>12.754499999999997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>
        <v>21</v>
      </c>
      <c r="E657" s="2">
        <f>Tabela22567891011121314[[#This Row],[PRODUZIDAS]]*VLOOKUP(Tabela22567891011121314[[#This Row],[SKU]],Tabela24[#All],13,0)</f>
        <v>24.353999999999999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Tabela22567891011121314[[#This Row],[PRODUZIDAS]]*VLOOKUP(Tabela22567891011121314[[#This Row],[SKU]],Tabela24[#All],13,0)</f>
        <v>5.798571428571428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>
        <v>10</v>
      </c>
      <c r="E923" s="2">
        <f>Tabela22567891011121314[[#This Row],[PRODUZIDAS]]*VLOOKUP(Tabela22567891011121314[[#This Row],[SKU]],Tabela24[#All],13,0)</f>
        <v>10.540799999999999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238.05672962364224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>
        <v>48</v>
      </c>
      <c r="E23" s="2">
        <f>Tabela2256789101112131415[[#This Row],[PRODUZIDAS]]*VLOOKUP(Tabela2256789101112131415[[#This Row],[SKU]],Tabela24[#All],14,0)</f>
        <v>13.078260869565216</v>
      </c>
    </row>
    <row r="24" spans="2:5" x14ac:dyDescent="0.25">
      <c r="B24" s="3" t="s">
        <v>38</v>
      </c>
      <c r="C24" s="3" t="s">
        <v>39</v>
      </c>
      <c r="D24" s="1">
        <v>80</v>
      </c>
      <c r="E24" s="2">
        <f>Tabela2256789101112131415[[#This Row],[PRODUZIDAS]]*VLOOKUP(Tabela2256789101112131415[[#This Row],[SKU]],Tabela24[#All],14,0)</f>
        <v>20.602739726027398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87</v>
      </c>
      <c r="E35" s="2">
        <f>Tabela2256789101112131415[[#This Row],[PRODUZIDAS]]*VLOOKUP(Tabela2256789101112131415[[#This Row],[SKU]],Tabela24[#All],14,0)</f>
        <v>22.405479452054795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96</v>
      </c>
      <c r="E60" s="2">
        <f>Tabela2256789101112131415[[#This Row],[PRODUZIDAS]]*VLOOKUP(Tabela2256789101112131415[[#This Row],[SKU]],Tabela24[#All],14,0)</f>
        <v>24.723287671232875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6</v>
      </c>
      <c r="E68" s="2">
        <f>Tabela2256789101112131415[[#This Row],[PRODUZIDAS]]*VLOOKUP(Tabela2256789101112131415[[#This Row],[SKU]],Tabela24[#All],14,0)</f>
        <v>1.548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>
        <v>10</v>
      </c>
      <c r="E70" s="2">
        <f>Tabela2256789101112131415[[#This Row],[PRODUZIDAS]]*VLOOKUP(Tabela2256789101112131415[[#This Row],[SKU]],Tabela24[#All],14,0)</f>
        <v>2.58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28</v>
      </c>
      <c r="E72" s="2">
        <f>Tabela2256789101112131415[[#This Row],[PRODUZIDAS]]*VLOOKUP(Tabela2256789101112131415[[#This Row],[SKU]],Tabela24[#All],14,0)</f>
        <v>7.2240000000000002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35</v>
      </c>
      <c r="E75" s="2">
        <f>Tabela2256789101112131415[[#This Row],[PRODUZIDAS]]*VLOOKUP(Tabela2256789101112131415[[#This Row],[SKU]],Tabela24[#All],14,0)</f>
        <v>9.0300000000000011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102</v>
      </c>
      <c r="E77" s="2">
        <f>Tabela2256789101112131415[[#This Row],[PRODUZIDAS]]*VLOOKUP(Tabela2256789101112131415[[#This Row],[SKU]],Tabela24[#All],14,0)</f>
        <v>26.316000000000003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>
        <v>4</v>
      </c>
      <c r="E100" s="2">
        <f>Tabela2256789101112131415[[#This Row],[PRODUZIDAS]]*VLOOKUP(Tabela2256789101112131415[[#This Row],[SKU]],Tabela24[#All],14,0)</f>
        <v>1.032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>
        <v>37</v>
      </c>
      <c r="E110" s="2">
        <f>Tabela2256789101112131415[[#This Row],[PRODUZIDAS]]*VLOOKUP(Tabela2256789101112131415[[#This Row],[SKU]],Tabela24[#All],14,0)</f>
        <v>9.5312000000000001</v>
      </c>
    </row>
    <row r="111" spans="2:5" x14ac:dyDescent="0.25">
      <c r="B111" s="3" t="s">
        <v>212</v>
      </c>
      <c r="C111" s="3" t="s">
        <v>213</v>
      </c>
      <c r="D111" s="1">
        <v>5</v>
      </c>
      <c r="E111" s="2">
        <f>Tabela2256789101112131415[[#This Row],[PRODUZIDAS]]*VLOOKUP(Tabela2256789101112131415[[#This Row],[SKU]],Tabela24[#All],14,0)</f>
        <v>1.288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>
        <v>49</v>
      </c>
      <c r="E122" s="2">
        <f>Tabela2256789101112131415[[#This Row],[PRODUZIDAS]]*VLOOKUP(Tabela2256789101112131415[[#This Row],[SKU]],Tabela24[#All],14,0)</f>
        <v>12.625666666666666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>
        <v>44</v>
      </c>
      <c r="E132" s="2">
        <f>Tabela2256789101112131415[[#This Row],[PRODUZIDAS]]*VLOOKUP(Tabela2256789101112131415[[#This Row],[SKU]],Tabela24[#All],14,0)</f>
        <v>11.337333333333333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6</v>
      </c>
      <c r="E146" s="2">
        <f>Tabela2256789101112131415[[#This Row],[PRODUZIDAS]]*VLOOKUP(Tabela2256789101112131415[[#This Row],[SKU]],Tabela24[#All],14,0)</f>
        <v>1.5462857142857143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9</v>
      </c>
      <c r="E152" s="2">
        <f>Tabela2256789101112131415[[#This Row],[PRODUZIDAS]]*VLOOKUP(Tabela2256789101112131415[[#This Row],[SKU]],Tabela24[#All],14,0)</f>
        <v>2.3194285714285714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>
        <v>46</v>
      </c>
      <c r="E193" s="2">
        <f>Tabela2256789101112131415[[#This Row],[PRODUZIDAS]]*VLOOKUP(Tabela2256789101112131415[[#This Row],[SKU]],Tabela24[#All],14,0)</f>
        <v>11.849600000000001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>
        <v>20</v>
      </c>
      <c r="E195" s="2">
        <f>Tabela2256789101112131415[[#This Row],[PRODUZIDAS]]*VLOOKUP(Tabela2256789101112131415[[#This Row],[SKU]],Tabela24[#All],14,0)</f>
        <v>5.1520000000000001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84</v>
      </c>
      <c r="E200" s="2">
        <f>Tabela2256789101112131415[[#This Row],[PRODUZIDAS]]*VLOOKUP(Tabela2256789101112131415[[#This Row],[SKU]],Tabela24[#All],14,0)</f>
        <v>21.638400000000001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3</v>
      </c>
      <c r="E203" s="2">
        <f>Tabela2256789101112131415[[#This Row],[PRODUZIDAS]]*VLOOKUP(Tabela2256789101112131415[[#This Row],[SKU]],Tabela24[#All],14,0)</f>
        <v>0.77299999999999991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10</v>
      </c>
      <c r="E226" s="2">
        <f>Tabela2256789101112131415[[#This Row],[PRODUZIDAS]]*VLOOKUP(Tabela2256789101112131415[[#This Row],[SKU]],Tabela24[#All],14,0)</f>
        <v>2.5771428571428574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27</v>
      </c>
      <c r="E273" s="2">
        <f>Tabela2256789101112131415[[#This Row],[PRODUZIDAS]]*VLOOKUP(Tabela2256789101112131415[[#This Row],[SKU]],Tabela24[#All],14,0)</f>
        <v>6.9551999999999996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39</v>
      </c>
      <c r="E628" s="2">
        <f>Tabela2256789101112131415[[#This Row],[PRODUZIDAS]]*VLOOKUP(Tabela2256789101112131415[[#This Row],[SKU]],Tabela24[#All],14,0)</f>
        <v>10.0464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>
        <v>11</v>
      </c>
      <c r="E639" s="2">
        <f>Tabela2256789101112131415[[#This Row],[PRODUZIDAS]]*VLOOKUP(Tabela2256789101112131415[[#This Row],[SKU]],Tabela24[#All],14,0)</f>
        <v>2.8343333333333334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>
        <v>21</v>
      </c>
      <c r="E657" s="2">
        <f>Tabela2256789101112131415[[#This Row],[PRODUZIDAS]]*VLOOKUP(Tabela2256789101112131415[[#This Row],[SKU]],Tabela24[#All],14,0)</f>
        <v>5.4119999999999999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>
        <v>5</v>
      </c>
      <c r="E664" s="2">
        <f>Tabela2256789101112131415[[#This Row],[PRODUZIDAS]]*VLOOKUP(Tabela2256789101112131415[[#This Row],[SKU]],Tabela24[#All],14,0)</f>
        <v>1.2885714285714287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>
        <v>10</v>
      </c>
      <c r="E923" s="2">
        <f>Tabela2256789101112131415[[#This Row],[PRODUZIDAS]]*VLOOKUP(Tabela2256789101112131415[[#This Row],[SKU]],Tabela24[#All],14,0)</f>
        <v>2.3424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2025-02-26T13:44:45Z</dcterms:modified>
</cp:coreProperties>
</file>