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6C895537-E77B-4D15-9745-CFE97F9E14A5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<sst xmlns="http://schemas.openxmlformats.org/spreadsheetml/2006/main" count="26032" uniqueCount="1899">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</sst>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45708</v>
      </c>
      <c r="C2" s="31"/>
      <c r="D2" s="33">
        <f>SUM(Tabela15[VALOR])</f>
        <v>6632.1897656908395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669.67153064465822</v>
      </c>
      <c r="D7" s="26"/>
      <c r="E7" s="26">
        <f>Tabela15[[#This Row],[VALOR]]-Tabela15[[#This Row],[Custo Setor]]</f>
        <v>669.67153064465822</v>
      </c>
    </row>
    <row r="8" spans="2:5" x14ac:dyDescent="0.25">
      <c r="B8" t="s">
        <v>1883</v>
      </c>
      <c r="C8" s="21">
        <f t="array" ref="C8">'2 - CORTE VOIL'!G4</f>
        <v>712.03235714285711</v>
      </c>
      <c r="D8" s="26"/>
      <c r="E8" s="26">
        <f>Tabela15[[#This Row],[VALOR]]-Tabela15[[#This Row],[Custo Setor]]</f>
        <v>712.03235714285711</v>
      </c>
    </row>
    <row r="9" spans="2:5" x14ac:dyDescent="0.25">
      <c r="B9" t="s">
        <v>1885</v>
      </c>
      <c r="C9" s="21">
        <f t="array" ref="C9">'3 - BAINHA CONTINUA'!G4</f>
        <v>300.66365999999999</v>
      </c>
      <c r="D9" s="26"/>
      <c r="E9" s="26">
        <f>Tabela15[[#This Row],[VALOR]]-Tabela15[[#This Row],[Custo Setor]]</f>
        <v>300.66365999999999</v>
      </c>
    </row>
    <row r="10" spans="2:5" x14ac:dyDescent="0.25">
      <c r="B10" t="s">
        <v>1884</v>
      </c>
      <c r="C10" s="21">
        <f t="array" ref="C10">'4 - BARRADO'!G4</f>
        <v>743.4074466666666</v>
      </c>
      <c r="D10" s="26"/>
      <c r="E10" s="26">
        <f>Tabela15[[#This Row],[VALOR]]-Tabela15[[#This Row],[Custo Setor]]</f>
        <v>743.4074466666666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4.520999999999999</v>
      </c>
      <c r="D12" s="26"/>
      <c r="E12" s="26">
        <f>Tabela15[[#This Row],[VALOR]]-Tabela15[[#This Row],[Custo Setor]]</f>
        <v>4.520999999999999</v>
      </c>
    </row>
    <row r="13" spans="2:5" x14ac:dyDescent="0.25">
      <c r="B13" t="s">
        <v>1888</v>
      </c>
      <c r="C13" s="21">
        <f t="array" ref="C13">'7 - PALETEIRA'!G4</f>
        <v>743.62005088700755</v>
      </c>
      <c r="D13" s="26"/>
      <c r="E13" s="26">
        <f>Tabela15[[#This Row],[VALOR]]-Tabela15[[#This Row],[Custo Setor]]</f>
        <v>743.62005088700755</v>
      </c>
    </row>
    <row r="14" spans="2:5" x14ac:dyDescent="0.25">
      <c r="B14" t="s">
        <v>1889</v>
      </c>
      <c r="C14" s="21">
        <f>'8 - ACABAMENTO'!G4</f>
        <v>717.82714644629721</v>
      </c>
      <c r="D14" s="26"/>
      <c r="E14" s="26">
        <f>Tabela15[[#This Row],[VALOR]]-Tabela15[[#This Row],[Custo Setor]]</f>
        <v>717.82714644629721</v>
      </c>
    </row>
    <row r="15" spans="2:5" x14ac:dyDescent="0.25">
      <c r="B15" t="s">
        <v>1890</v>
      </c>
      <c r="C15" s="21">
        <f t="array" ref="C15">'9 - FURO'!G4</f>
        <v>625.91289271888024</v>
      </c>
      <c r="D15" s="26"/>
      <c r="E15" s="26">
        <f>Tabela15[[#This Row],[VALOR]]-Tabela15[[#This Row],[Custo Setor]]</f>
        <v>625.91289271888024</v>
      </c>
    </row>
    <row r="16" spans="2:5" x14ac:dyDescent="0.25">
      <c r="B16" t="s">
        <v>1891</v>
      </c>
      <c r="C16" s="21">
        <f t="array" ref="C16">'10 - ILHOS'!G4</f>
        <v>904.27369569613438</v>
      </c>
      <c r="D16" s="26"/>
      <c r="E16" s="26">
        <f>Tabela15[[#This Row],[VALOR]]-Tabela15[[#This Row],[Custo Setor]]</f>
        <v>904.27369569613438</v>
      </c>
    </row>
    <row r="17" spans="2:5" x14ac:dyDescent="0.25">
      <c r="B17" t="s">
        <v>1892</v>
      </c>
      <c r="C17" s="21">
        <f t="array" ref="C17">'11 - DOBRA'!G4</f>
        <v>990.21271539954989</v>
      </c>
      <c r="D17" s="26"/>
      <c r="E17" s="26">
        <f>Tabela15[[#This Row],[VALOR]]-Tabela15[[#This Row],[Custo Setor]]</f>
        <v>990.21271539954989</v>
      </c>
    </row>
    <row r="18" spans="2:5" x14ac:dyDescent="0.25">
      <c r="B18" t="s">
        <v>1893</v>
      </c>
      <c r="C18" s="21">
        <f t="array" ref="C18">'12 - EMBALAGEM'!G4</f>
        <v>220.04727008878879</v>
      </c>
      <c r="D18" s="26"/>
      <c r="E18" s="26">
        <f>Tabela15[[#This Row],[VALOR]]-Tabela15[[#This Row],[Custo Setor]]</f>
        <v>220.04727008878879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6632.1897656908395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70" sqref="D7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669.67153064465822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>
        <v>20</v>
      </c>
      <c r="E16" s="2">
        <f>Tabela2[[#This Row],[PRODUZIDAS]]*VLOOKUP(Tabela2[[#This Row],[SKU]],Tabela24[#All],3,0)</f>
        <v>9.5362318840579707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>
        <v>13</v>
      </c>
      <c r="E43" s="2">
        <f>Tabela2[[#This Row],[PRODUZIDAS]]*VLOOKUP(Tabela2[[#This Row],[SKU]],Tabela24[#All],3,0)</f>
        <v>3.5153424657534242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>
        <v>600</v>
      </c>
      <c r="E46" s="2">
        <f>Tabela2[[#This Row],[PRODUZIDAS]]*VLOOKUP(Tabela2[[#This Row],[SKU]],Tabela24[#All],3,0)</f>
        <v>162.24657534246572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5</v>
      </c>
      <c r="E67" s="2">
        <f>Tabela2[[#This Row],[PRODUZIDAS]]*VLOOKUP(Tabela2[[#This Row],[SKU]],Tabela24[#All],3,0)</f>
        <v>1.3544999999999998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Tabela2[[#This Row],[PRODUZIDAS]]*VLOOKUP(Tabela2[[#This Row],[SKU]],Tabela24[#All],3,0)</f>
        <v>5.4179999999999993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>
        <v>20</v>
      </c>
      <c r="E72" s="2">
        <f>Tabela2[[#This Row],[PRODUZIDAS]]*VLOOKUP(Tabela2[[#This Row],[SKU]],Tabela24[#All],3,0)</f>
        <v>5.4179999999999993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>
        <v>20</v>
      </c>
      <c r="E100" s="2">
        <f>Tabela2[[#This Row],[PRODUZIDAS]]*VLOOKUP(Tabela2[[#This Row],[SKU]],Tabela24[#All],3,0)</f>
        <v>5.4179999999999993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>
        <v>30</v>
      </c>
      <c r="E140" s="2">
        <f>Tabela2[[#This Row],[PRODUZIDAS]]*VLOOKUP(Tabela2[[#This Row],[SKU]],Tabela24[#All],3,0)</f>
        <v>9.6624999999999996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>
        <v>150</v>
      </c>
      <c r="E152" s="2">
        <f>Tabela2[[#This Row],[PRODUZIDAS]]*VLOOKUP(Tabela2[[#This Row],[SKU]],Tabela24[#All],3,0)</f>
        <v>48.321428571428577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20</v>
      </c>
      <c r="E203" s="2">
        <f>Tabela2[[#This Row],[PRODUZIDAS]]*VLOOKUP(Tabela2[[#This Row],[SKU]],Tabela24[#All],3,0)</f>
        <v>6.4416666666666664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>
        <v>1170</v>
      </c>
      <c r="E593" s="2">
        <f>Tabela2[[#This Row],[PRODUZIDAS]]*VLOOKUP(Tabela2[[#This Row],[SKU]],Tabela24[#All],3,0)</f>
        <v>376.9071428571429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>
        <v>60</v>
      </c>
      <c r="E639" s="2">
        <f>Tabela2[[#This Row],[PRODUZIDAS]]*VLOOKUP(Tabela2[[#This Row],[SKU]],Tabela24[#All],3,0)</f>
        <v>19.324999999999999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>
        <v>50</v>
      </c>
      <c r="E662" s="2">
        <f>Tabela2[[#This Row],[PRODUZIDAS]]*VLOOKUP(Tabela2[[#This Row],[SKU]],Tabela24[#All],3,0)</f>
        <v>16.107142857142858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29" workbookViewId="0">
      <selection activeCell="D148" sqref="D14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712.03235714285711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>
        <v>480.5</v>
      </c>
      <c r="E147" s="2">
        <f>Tabela225[[#This Row],[PRODUZIDAS]]*VLOOKUP(Tabela225[[#This Row],[SKU]],Tabela24[#All],4,0)</f>
        <v>712.03235714285711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37" workbookViewId="0">
      <selection activeCell="D148" sqref="D14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300.66365999999999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>
        <v>666.66</v>
      </c>
      <c r="E147" s="2">
        <f>Tabela2256[[#This Row],[PRODUZIDAS]]*VLOOKUP(Tabela2256[[#This Row],[SKU]],Tabela24[#All],5,0)</f>
        <v>300.66365999999999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198" sqref="D19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743.4074466666666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3.5</v>
      </c>
      <c r="E108" s="2">
        <f>Tabela22567[[#This Row],[PRODUZIDAS]]*VLOOKUP(Tabela22567[[#This Row],[SKU]],Tabela24[#All],6,0)</f>
        <v>4.057199999999999</v>
      </c>
    </row>
    <row r="109" spans="2:5" x14ac:dyDescent="0.25">
      <c r="B109" s="3" t="s">
        <v>208</v>
      </c>
      <c r="C109" s="3" t="s">
        <v>209</v>
      </c>
      <c r="D109" s="1">
        <v>10.5</v>
      </c>
      <c r="E109" s="2">
        <f>Tabela22567[[#This Row],[PRODUZIDAS]]*VLOOKUP(Tabela22567[[#This Row],[SKU]],Tabela24[#All],6,0)</f>
        <v>12.171599999999998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>
        <v>90</v>
      </c>
      <c r="E114" s="2">
        <f>Tabela22567[[#This Row],[PRODUZIDAS]]*VLOOKUP(Tabela22567[[#This Row],[SKU]],Tabela24[#All],6,0)</f>
        <v>104.32799999999997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>
        <v>1</v>
      </c>
      <c r="E121" s="2">
        <f>Tabela22567[[#This Row],[PRODUZIDAS]]*VLOOKUP(Tabela22567[[#This Row],[SKU]],Tabela24[#All],6,0)</f>
        <v>1.2883333333333333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>
        <v>36</v>
      </c>
      <c r="E128" s="2">
        <f>Tabela22567[[#This Row],[PRODUZIDAS]]*VLOOKUP(Tabela22567[[#This Row],[SKU]],Tabela24[#All],6,0)</f>
        <v>46.38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>
        <v>44</v>
      </c>
      <c r="E133" s="2">
        <f>Tabela22567[[#This Row],[PRODUZIDAS]]*VLOOKUP(Tabela22567[[#This Row],[SKU]],Tabela24[#All],6,0)</f>
        <v>56.686666666666667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>
        <v>63</v>
      </c>
      <c r="E152" s="2">
        <f>Tabela22567[[#This Row],[PRODUZIDAS]]*VLOOKUP(Tabela22567[[#This Row],[SKU]],Tabela24[#All],6,0)</f>
        <v>81.180000000000007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199</v>
      </c>
      <c r="E192" s="2">
        <f>Tabela22567[[#This Row],[PRODUZIDAS]]*VLOOKUP(Tabela22567[[#This Row],[SKU]],Tabela24[#All],6,0)</f>
        <v>230.68079999999995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>
        <v>49.5</v>
      </c>
      <c r="E195" s="2">
        <f>Tabela22567[[#This Row],[PRODUZIDAS]]*VLOOKUP(Tabela22567[[#This Row],[SKU]],Tabela24[#All],6,0)</f>
        <v>57.380399999999987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2.5</v>
      </c>
      <c r="E197" s="2">
        <f>Tabela22567[[#This Row],[PRODUZIDAS]]*VLOOKUP(Tabela22567[[#This Row],[SKU]],Tabela24[#All],6,0)</f>
        <v>2.8979999999999997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>
        <v>52.5</v>
      </c>
      <c r="E199" s="2">
        <f>Tabela22567[[#This Row],[PRODUZIDAS]]*VLOOKUP(Tabela22567[[#This Row],[SKU]],Tabela24[#All],6,0)</f>
        <v>60.85799999999999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2.5</v>
      </c>
      <c r="E203" s="2">
        <f>Tabela22567[[#This Row],[PRODUZIDAS]]*VLOOKUP(Tabela22567[[#This Row],[SKU]],Tabela24[#All],6,0)</f>
        <v>3.2208333333333332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>
        <v>61</v>
      </c>
      <c r="E206" s="2">
        <f>Tabela22567[[#This Row],[PRODUZIDAS]]*VLOOKUP(Tabela22567[[#This Row],[SKU]],Tabela24[#All],6,0)</f>
        <v>78.588333333333338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>
        <v>1</v>
      </c>
      <c r="E923" s="2">
        <f>Tabela22567[[#This Row],[PRODUZIDAS]]*VLOOKUP(Tabela22567[[#This Row],[SKU]],Tabela24[#All],6,0)</f>
        <v>3.6892800000000001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97" workbookViewId="0">
      <selection activeCell="D282" sqref="D28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4.520999999999999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>
        <v>11</v>
      </c>
      <c r="E281" s="2">
        <f>Tabela2256789[[#This Row],[PRODUZIDAS]]*VLOOKUP(Tabela2256789[[#This Row],[SKU]],Tabela24[#All],8,0)</f>
        <v>4.520999999999999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743.62005088700755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>
        <v>150</v>
      </c>
      <c r="E18" s="2">
        <f>Tabela225678910[[#This Row],[PRODUZIDAS]]*VLOOKUP(Tabela225678910[[#This Row],[SKU]],Tabela24[#All],9,0)</f>
        <v>61.304347826086946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>
        <v>265</v>
      </c>
      <c r="E23" s="2">
        <f>Tabela225678910[[#This Row],[PRODUZIDAS]]*VLOOKUP(Tabela225678910[[#This Row],[SKU]],Tabela24[#All],9,0)</f>
        <v>108.30434782608694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>
        <v>9.5</v>
      </c>
      <c r="E43" s="2">
        <f>Tabela225678910[[#This Row],[PRODUZIDAS]]*VLOOKUP(Tabela225678910[[#This Row],[SKU]],Tabela24[#All],9,0)</f>
        <v>6.3610958904109598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110</v>
      </c>
      <c r="E46" s="2">
        <f>Tabela225678910[[#This Row],[PRODUZIDAS]]*VLOOKUP(Tabela225678910[[#This Row],[SKU]],Tabela24[#All],9,0)</f>
        <v>73.654794520547952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100</v>
      </c>
      <c r="E60" s="2">
        <f>Tabela225678910[[#This Row],[PRODUZIDAS]]*VLOOKUP(Tabela225678910[[#This Row],[SKU]],Tabela24[#All],9,0)</f>
        <v>66.958904109589042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>
        <v>10</v>
      </c>
      <c r="E66" s="2">
        <f>Tabela225678910[[#This Row],[PRODUZIDAS]]*VLOOKUP(Tabela225678910[[#This Row],[SKU]],Tabela24[#All],9,0)</f>
        <v>7.352999999999998</v>
      </c>
    </row>
    <row r="67" spans="2:5" x14ac:dyDescent="0.25">
      <c r="B67" s="3" t="s">
        <v>124</v>
      </c>
      <c r="C67" s="3" t="s">
        <v>125</v>
      </c>
      <c r="D67" s="1">
        <v>5</v>
      </c>
      <c r="E67" s="2">
        <f>Tabela225678910[[#This Row],[PRODUZIDAS]]*VLOOKUP(Tabela225678910[[#This Row],[SKU]],Tabela24[#All],9,0)</f>
        <v>3.676499999999999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>
        <v>3</v>
      </c>
      <c r="E70" s="2">
        <f>Tabela225678910[[#This Row],[PRODUZIDAS]]*VLOOKUP(Tabela225678910[[#This Row],[SKU]],Tabela24[#All],9,0)</f>
        <v>2.2058999999999997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50</v>
      </c>
      <c r="E77" s="2">
        <f>Tabela225678910[[#This Row],[PRODUZIDAS]]*VLOOKUP(Tabela225678910[[#This Row],[SKU]],Tabela24[#All],9,0)</f>
        <v>36.764999999999993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60</v>
      </c>
      <c r="E111" s="2">
        <f>Tabela225678910[[#This Row],[PRODUZIDAS]]*VLOOKUP(Tabela225678910[[#This Row],[SKU]],Tabela24[#All],9,0)</f>
        <v>38.64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>
        <v>43.5</v>
      </c>
      <c r="E128" s="2">
        <f>Tabela225678910[[#This Row],[PRODUZIDAS]]*VLOOKUP(Tabela225678910[[#This Row],[SKU]],Tabela24[#All],9,0)</f>
        <v>42.031874999999999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>
        <v>50</v>
      </c>
      <c r="E148" s="2">
        <f>Tabela225678910[[#This Row],[PRODUZIDAS]]*VLOOKUP(Tabela225678910[[#This Row],[SKU]],Tabela24[#All],9,0)</f>
        <v>51.542857142857144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20</v>
      </c>
      <c r="E203" s="2">
        <f>Tabela225678910[[#This Row],[PRODUZIDAS]]*VLOOKUP(Tabela225678910[[#This Row],[SKU]],Tabela24[#All],9,0)</f>
        <v>19.324999999999999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>
        <v>10</v>
      </c>
      <c r="E225" s="2">
        <f>Tabela225678910[[#This Row],[PRODUZIDAS]]*VLOOKUP(Tabela225678910[[#This Row],[SKU]],Tabela24[#All],9,0)</f>
        <v>10.30857142857143</v>
      </c>
    </row>
    <row r="226" spans="2:5" x14ac:dyDescent="0.25">
      <c r="B226" s="3" t="s">
        <v>442</v>
      </c>
      <c r="C226" s="3" t="s">
        <v>443</v>
      </c>
      <c r="D226" s="1">
        <v>50</v>
      </c>
      <c r="E226" s="2">
        <f>Tabela225678910[[#This Row],[PRODUZIDAS]]*VLOOKUP(Tabela225678910[[#This Row],[SKU]],Tabela24[#All],9,0)</f>
        <v>51.542857142857144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>
        <v>20</v>
      </c>
      <c r="E637" s="2">
        <f>Tabela225678910[[#This Row],[PRODUZIDAS]]*VLOOKUP(Tabela225678910[[#This Row],[SKU]],Tabela24[#All],9,0)</f>
        <v>19.324999999999999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>
        <v>40</v>
      </c>
      <c r="E656" s="2">
        <f>Tabela225678910[[#This Row],[PRODUZIDAS]]*VLOOKUP(Tabela225678910[[#This Row],[SKU]],Tabela24[#All],9,0)</f>
        <v>41.234285714285718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>
        <v>100</v>
      </c>
      <c r="E659" s="2">
        <f>Tabela225678910[[#This Row],[PRODUZIDAS]]*VLOOKUP(Tabela225678910[[#This Row],[SKU]],Tabela24[#All],9,0)</f>
        <v>103.08571428571429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2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717.82714644629721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185.5</v>
      </c>
      <c r="E23" s="2">
        <f>Tabela22567891011[[#This Row],[PRODUZIDAS]]*VLOOKUP(Tabela22567891011[[#This Row],[SKU]],Tabela24[#All],10,0)</f>
        <v>75.813043478260852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>
        <v>7</v>
      </c>
      <c r="E26" s="2">
        <f>Tabela22567891011[[#This Row],[PRODUZIDAS]]*VLOOKUP(Tabela22567891011[[#This Row],[SKU]],Tabela24[#All],10,0)</f>
        <v>4.506849315068493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>
        <v>7</v>
      </c>
      <c r="E30" s="2">
        <f>Tabela22567891011[[#This Row],[PRODUZIDAS]]*VLOOKUP(Tabela22567891011[[#This Row],[SKU]],Tabela24[#All],10,0)</f>
        <v>4.506849315068493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>
        <v>7</v>
      </c>
      <c r="E33" s="2">
        <f>Tabela22567891011[[#This Row],[PRODUZIDAS]]*VLOOKUP(Tabela22567891011[[#This Row],[SKU]],Tabela24[#All],10,0)</f>
        <v>4.506849315068493</v>
      </c>
    </row>
    <row r="34" spans="2:5" x14ac:dyDescent="0.25">
      <c r="B34" s="3" t="s">
        <v>58</v>
      </c>
      <c r="C34" s="3" t="s">
        <v>59</v>
      </c>
      <c r="D34" s="1">
        <v>7.5</v>
      </c>
      <c r="E34" s="2">
        <f>Tabela22567891011[[#This Row],[PRODUZIDAS]]*VLOOKUP(Tabela22567891011[[#This Row],[SKU]],Tabela24[#All],10,0)</f>
        <v>4.8287671232876717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>
        <v>33</v>
      </c>
      <c r="E43" s="2">
        <f>Tabela22567891011[[#This Row],[PRODUZIDAS]]*VLOOKUP(Tabela22567891011[[#This Row],[SKU]],Tabela24[#All],10,0)</f>
        <v>24.221095890410954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64</v>
      </c>
      <c r="E46" s="2">
        <f>Tabela22567891011[[#This Row],[PRODUZIDAS]]*VLOOKUP(Tabela22567891011[[#This Row],[SKU]],Tabela24[#All],10,0)</f>
        <v>46.974246575342455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>
        <v>97.5</v>
      </c>
      <c r="E60" s="2">
        <f>Tabela22567891011[[#This Row],[PRODUZIDAS]]*VLOOKUP(Tabela22567891011[[#This Row],[SKU]],Tabela24[#All],10,0)</f>
        <v>71.562328767123276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9.5</v>
      </c>
      <c r="E66" s="2">
        <f>Tabela22567891011[[#This Row],[PRODUZIDAS]]*VLOOKUP(Tabela22567891011[[#This Row],[SKU]],Tabela24[#All],10,0)</f>
        <v>7.5980999999999987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>
        <v>3</v>
      </c>
      <c r="E70" s="2">
        <f>Tabela22567891011[[#This Row],[PRODUZIDAS]]*VLOOKUP(Tabela22567891011[[#This Row],[SKU]],Tabela24[#All],10,0)</f>
        <v>2.3993999999999995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49</v>
      </c>
      <c r="E77" s="2">
        <f>Tabela22567891011[[#This Row],[PRODUZIDAS]]*VLOOKUP(Tabela22567891011[[#This Row],[SKU]],Tabela24[#All],10,0)</f>
        <v>39.19019999999999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>
        <v>158.5</v>
      </c>
      <c r="E111" s="2">
        <f>Tabela22567891011[[#This Row],[PRODUZIDAS]]*VLOOKUP(Tabela22567891011[[#This Row],[SKU]],Tabela24[#All],10,0)</f>
        <v>102.074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>
        <v>4</v>
      </c>
      <c r="E120" s="2">
        <f>Tabela22567891011[[#This Row],[PRODUZIDAS]]*VLOOKUP(Tabela22567891011[[#This Row],[SKU]],Tabela24[#All],10,0)</f>
        <v>3.6073333333333326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48.5</v>
      </c>
      <c r="E123" s="2">
        <f>Tabela22567891011[[#This Row],[PRODUZIDAS]]*VLOOKUP(Tabela22567891011[[#This Row],[SKU]],Tabela24[#All],10,0)</f>
        <v>43.738916666666661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>
        <v>20</v>
      </c>
      <c r="E128" s="2">
        <f>Tabela22567891011[[#This Row],[PRODUZIDAS]]*VLOOKUP(Tabela22567891011[[#This Row],[SKU]],Tabela24[#All],10,0)</f>
        <v>18.036666666666662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>
        <v>52.5</v>
      </c>
      <c r="E148" s="2">
        <f>Tabela22567891011[[#This Row],[PRODUZIDAS]]*VLOOKUP(Tabela22567891011[[#This Row],[SKU]],Tabela24[#All],10,0)</f>
        <v>60.884999999999998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>
        <v>59.5</v>
      </c>
      <c r="E193" s="2">
        <f>Tabela22567891011[[#This Row],[PRODUZIDAS]]*VLOOKUP(Tabela22567891011[[#This Row],[SKU]],Tabela24[#All],10,0)</f>
        <v>38.317999999999998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19</v>
      </c>
      <c r="E203" s="2">
        <f>Tabela22567891011[[#This Row],[PRODUZIDAS]]*VLOOKUP(Tabela22567891011[[#This Row],[SKU]],Tabela24[#All],10,0)</f>
        <v>17.134833333333329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93</v>
      </c>
      <c r="E231" s="2">
        <f>Tabela22567891011[[#This Row],[PRODUZIDAS]]*VLOOKUP(Tabela22567891011[[#This Row],[SKU]],Tabela24[#All],10,0)</f>
        <v>107.85342857142857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>
        <v>20</v>
      </c>
      <c r="E637" s="2">
        <f>Tabela22567891011[[#This Row],[PRODUZIDAS]]*VLOOKUP(Tabela22567891011[[#This Row],[SKU]],Tabela24[#All],10,0)</f>
        <v>18.036666666666662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19</v>
      </c>
      <c r="E656" s="2">
        <f>Tabela22567891011[[#This Row],[PRODUZIDAS]]*VLOOKUP(Tabela22567891011[[#This Row],[SKU]],Tabela24[#All],10,0)</f>
        <v>22.034571428571429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522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625.91289271888024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7</v>
      </c>
      <c r="E6" s="2">
        <f>Tabela2256789101112[[#This Row],[PRODUZIDAS]]*VLOOKUP(Tabela2256789101112[[#This Row],[SKU]],Tabela24[#All],11,0)</f>
        <v>1.9072463768115941</v>
      </c>
    </row>
    <row r="7" spans="2:9" x14ac:dyDescent="0.25">
      <c r="B7" s="3" t="s">
        <v>4</v>
      </c>
      <c r="C7" s="3" t="s">
        <v>5</v>
      </c>
      <c r="D7" s="1">
        <v>7</v>
      </c>
      <c r="E7" s="2">
        <f>Tabela2256789101112[[#This Row],[PRODUZIDAS]]*VLOOKUP(Tabela2256789101112[[#This Row],[SKU]],Tabela24[#All],11,0)</f>
        <v>1.9072463768115941</v>
      </c>
    </row>
    <row r="8" spans="2:9" x14ac:dyDescent="0.25">
      <c r="B8" s="3" t="s">
        <v>6</v>
      </c>
      <c r="C8" s="3" t="s">
        <v>7</v>
      </c>
      <c r="D8" s="1">
        <v>7</v>
      </c>
      <c r="E8" s="2">
        <f>Tabela2256789101112[[#This Row],[PRODUZIDAS]]*VLOOKUP(Tabela2256789101112[[#This Row],[SKU]],Tabela24[#All],11,0)</f>
        <v>1.9072463768115941</v>
      </c>
    </row>
    <row r="9" spans="2:9" x14ac:dyDescent="0.25">
      <c r="B9" s="3" t="s">
        <v>8</v>
      </c>
      <c r="C9" s="3" t="s">
        <v>9</v>
      </c>
      <c r="D9" s="1">
        <v>7.5</v>
      </c>
      <c r="E9" s="2">
        <f>Tabela2256789101112[[#This Row],[PRODUZIDAS]]*VLOOKUP(Tabela2256789101112[[#This Row],[SKU]],Tabela24[#All],11,0)</f>
        <v>2.0434782608695654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>
        <v>68.5</v>
      </c>
      <c r="E19" s="2">
        <f>Tabela2256789101112[[#This Row],[PRODUZIDAS]]*VLOOKUP(Tabela2256789101112[[#This Row],[SKU]],Tabela24[#All],11,0)</f>
        <v>51.325362318840575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155</v>
      </c>
      <c r="E23" s="2">
        <f>Tabela2256789101112[[#This Row],[PRODUZIDAS]]*VLOOKUP(Tabela2256789101112[[#This Row],[SKU]],Tabela24[#All],11,0)</f>
        <v>116.13768115942028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>
        <v>58</v>
      </c>
      <c r="E43" s="2">
        <f>Tabela2256789101112[[#This Row],[PRODUZIDAS]]*VLOOKUP(Tabela2256789101112[[#This Row],[SKU]],Tabela24[#All],11,0)</f>
        <v>33.608219178082187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67</v>
      </c>
      <c r="E46" s="2">
        <f>Tabela2256789101112[[#This Row],[PRODUZIDAS]]*VLOOKUP(Tabela2256789101112[[#This Row],[SKU]],Tabela24[#All],11,0)</f>
        <v>38.823287671232869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>
        <v>9.5</v>
      </c>
      <c r="E66" s="2">
        <f>Tabela2256789101112[[#This Row],[PRODUZIDAS]]*VLOOKUP(Tabela2256789101112[[#This Row],[SKU]],Tabela24[#All],11,0)</f>
        <v>7.965749999999999</v>
      </c>
    </row>
    <row r="67" spans="2:5" x14ac:dyDescent="0.25">
      <c r="B67" s="3" t="s">
        <v>124</v>
      </c>
      <c r="C67" s="3" t="s">
        <v>125</v>
      </c>
      <c r="D67" s="1">
        <v>5</v>
      </c>
      <c r="E67" s="2">
        <f>Tabela2256789101112[[#This Row],[PRODUZIDAS]]*VLOOKUP(Tabela2256789101112[[#This Row],[SKU]],Tabela24[#All],11,0)</f>
        <v>4.1924999999999999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>
        <v>3</v>
      </c>
      <c r="E70" s="2">
        <f>Tabela2256789101112[[#This Row],[PRODUZIDAS]]*VLOOKUP(Tabela2256789101112[[#This Row],[SKU]],Tabela24[#All],11,0)</f>
        <v>2.5154999999999998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>
        <v>12</v>
      </c>
      <c r="E72" s="2">
        <f>Tabela2256789101112[[#This Row],[PRODUZIDAS]]*VLOOKUP(Tabela2256789101112[[#This Row],[SKU]],Tabela24[#All],11,0)</f>
        <v>10.061999999999999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49</v>
      </c>
      <c r="E77" s="2">
        <f>Tabela2256789101112[[#This Row],[PRODUZIDAS]]*VLOOKUP(Tabela2256789101112[[#This Row],[SKU]],Tabela24[#All],11,0)</f>
        <v>41.086499999999994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>
        <v>3</v>
      </c>
      <c r="E100" s="2">
        <f>Tabela2256789101112[[#This Row],[PRODUZIDAS]]*VLOOKUP(Tabela2256789101112[[#This Row],[SKU]],Tabela24[#All],11,0)</f>
        <v>2.5154999999999998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>
        <v>23.5</v>
      </c>
      <c r="E120" s="2">
        <f>Tabela2256789101112[[#This Row],[PRODUZIDAS]]*VLOOKUP(Tabela2256789101112[[#This Row],[SKU]],Tabela24[#All],11,0)</f>
        <v>16.651708333333332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>
        <v>8</v>
      </c>
      <c r="E123" s="2">
        <f>Tabela2256789101112[[#This Row],[PRODUZIDAS]]*VLOOKUP(Tabela2256789101112[[#This Row],[SKU]],Tabela24[#All],11,0)</f>
        <v>5.6686666666666659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51.5</v>
      </c>
      <c r="E144" s="2">
        <f>Tabela2256789101112[[#This Row],[PRODUZIDAS]]*VLOOKUP(Tabela2256789101112[[#This Row],[SKU]],Tabela24[#All],11,0)</f>
        <v>39.816857142857145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4.5</v>
      </c>
      <c r="E150" s="2">
        <f>Tabela2256789101112[[#This Row],[PRODUZIDAS]]*VLOOKUP(Tabela2256789101112[[#This Row],[SKU]],Tabela24[#All],11,0)</f>
        <v>3.4791428571428571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17</v>
      </c>
      <c r="E203" s="2">
        <f>Tabela2256789101112[[#This Row],[PRODUZIDAS]]*VLOOKUP(Tabela2256789101112[[#This Row],[SKU]],Tabela24[#All],11,0)</f>
        <v>12.045916666666665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>
        <v>48.5</v>
      </c>
      <c r="E581" s="2">
        <f>Tabela2256789101112[[#This Row],[PRODUZIDAS]]*VLOOKUP(Tabela2256789101112[[#This Row],[SKU]],Tabela24[#All],11,0)</f>
        <v>34.366291666666662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>
        <v>20</v>
      </c>
      <c r="E637" s="2">
        <f>Tabela2256789101112[[#This Row],[PRODUZIDAS]]*VLOOKUP(Tabela2256789101112[[#This Row],[SKU]],Tabela24[#All],11,0)</f>
        <v>14.171666666666665</v>
      </c>
    </row>
    <row r="638" spans="2:5" x14ac:dyDescent="0.25">
      <c r="B638" s="3" t="s">
        <v>1266</v>
      </c>
      <c r="C638" s="3" t="s">
        <v>1267</v>
      </c>
      <c r="D638" s="1">
        <v>22.5</v>
      </c>
      <c r="E638" s="2">
        <f>Tabela2256789101112[[#This Row],[PRODUZIDAS]]*VLOOKUP(Tabela2256789101112[[#This Row],[SKU]],Tabela24[#All],11,0)</f>
        <v>15.943124999999998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>
        <v>108</v>
      </c>
      <c r="E656" s="2">
        <f>Tabela2256789101112[[#This Row],[PRODUZIDAS]]*VLOOKUP(Tabela2256789101112[[#This Row],[SKU]],Tabela24[#All],11,0)</f>
        <v>83.499428571428567</v>
      </c>
    </row>
    <row r="657" spans="2:5" x14ac:dyDescent="0.25">
      <c r="B657" s="3" t="s">
        <v>1304</v>
      </c>
      <c r="C657" s="3" t="s">
        <v>1305</v>
      </c>
      <c r="D657" s="1">
        <v>65</v>
      </c>
      <c r="E657" s="2">
        <f>Tabela2256789101112[[#This Row],[PRODUZIDAS]]*VLOOKUP(Tabela2256789101112[[#This Row],[SKU]],Tabela24[#All],11,0)</f>
        <v>50.254285714285714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>
        <v>44</v>
      </c>
      <c r="E662" s="2">
        <f>Tabela2256789101112[[#This Row],[PRODUZIDAS]]*VLOOKUP(Tabela2256789101112[[#This Row],[SKU]],Tabela24[#All],11,0)</f>
        <v>34.01828571428571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5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904.27369569613438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7</v>
      </c>
      <c r="E6" s="2">
        <f>Tabela225678910111213[[#This Row],[PRODUZIDAS]]*VLOOKUP(Tabela225678910111213[[#This Row],[SKU]],Tabela24[#All],12,0)</f>
        <v>3.3376811594202898</v>
      </c>
    </row>
    <row r="7" spans="2:9" x14ac:dyDescent="0.25">
      <c r="B7" s="3" t="s">
        <v>4</v>
      </c>
      <c r="C7" s="3" t="s">
        <v>5</v>
      </c>
      <c r="D7" s="1">
        <v>7</v>
      </c>
      <c r="E7" s="2">
        <f>Tabela225678910111213[[#This Row],[PRODUZIDAS]]*VLOOKUP(Tabela225678910111213[[#This Row],[SKU]],Tabela24[#All],12,0)</f>
        <v>3.3376811594202898</v>
      </c>
    </row>
    <row r="8" spans="2:9" x14ac:dyDescent="0.25">
      <c r="B8" s="3" t="s">
        <v>6</v>
      </c>
      <c r="C8" s="3" t="s">
        <v>7</v>
      </c>
      <c r="D8" s="1">
        <v>7</v>
      </c>
      <c r="E8" s="2">
        <f>Tabela225678910111213[[#This Row],[PRODUZIDAS]]*VLOOKUP(Tabela225678910111213[[#This Row],[SKU]],Tabela24[#All],12,0)</f>
        <v>3.3376811594202898</v>
      </c>
    </row>
    <row r="9" spans="2:9" x14ac:dyDescent="0.25">
      <c r="B9" s="3" t="s">
        <v>8</v>
      </c>
      <c r="C9" s="3" t="s">
        <v>9</v>
      </c>
      <c r="D9" s="1">
        <v>7.5</v>
      </c>
      <c r="E9" s="2">
        <f>Tabela225678910111213[[#This Row],[PRODUZIDAS]]*VLOOKUP(Tabela225678910111213[[#This Row],[SKU]],Tabela24[#All],12,0)</f>
        <v>3.5760869565217392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>
        <v>104</v>
      </c>
      <c r="E19" s="2">
        <f>Tabela225678910111213[[#This Row],[PRODUZIDAS]]*VLOOKUP(Tabela225678910111213[[#This Row],[SKU]],Tabela24[#All],12,0)</f>
        <v>120.42898550724637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>
        <v>10</v>
      </c>
      <c r="E22" s="2">
        <f>Tabela225678910111213[[#This Row],[PRODUZIDAS]]*VLOOKUP(Tabela225678910111213[[#This Row],[SKU]],Tabela24[#All],12,0)</f>
        <v>11.579710144927535</v>
      </c>
    </row>
    <row r="23" spans="2:5" x14ac:dyDescent="0.25">
      <c r="B23" s="3" t="s">
        <v>36</v>
      </c>
      <c r="C23" s="3" t="s">
        <v>37</v>
      </c>
      <c r="D23" s="1">
        <v>50</v>
      </c>
      <c r="E23" s="2">
        <f>Tabela225678910111213[[#This Row],[PRODUZIDAS]]*VLOOKUP(Tabela225678910111213[[#This Row],[SKU]],Tabela24[#All],12,0)</f>
        <v>57.898550724637673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>
        <v>6.5</v>
      </c>
      <c r="E27" s="2">
        <f>Tabela225678910111213[[#This Row],[PRODUZIDAS]]*VLOOKUP(Tabela225678910111213[[#This Row],[SKU]],Tabela24[#All],12,0)</f>
        <v>7.1143835616438347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0.5</v>
      </c>
      <c r="E38" s="2">
        <f>Tabela225678910111213[[#This Row],[PRODUZIDAS]]*VLOOKUP(Tabela225678910111213[[#This Row],[SKU]],Tabela24[#All],12,0)</f>
        <v>0.51506849315068493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>
        <v>28.5</v>
      </c>
      <c r="E40" s="2">
        <f>Tabela225678910111213[[#This Row],[PRODUZIDAS]]*VLOOKUP(Tabela225678910111213[[#This Row],[SKU]],Tabela24[#All],12,0)</f>
        <v>29.358904109589041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>
        <v>58</v>
      </c>
      <c r="E43" s="2">
        <f>Tabela225678910111213[[#This Row],[PRODUZIDAS]]*VLOOKUP(Tabela225678910111213[[#This Row],[SKU]],Tabela24[#All],12,0)</f>
        <v>59.747945205479454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>
        <v>125.5</v>
      </c>
      <c r="E46" s="2">
        <f>Tabela225678910111213[[#This Row],[PRODUZIDAS]]*VLOOKUP(Tabela225678910111213[[#This Row],[SKU]],Tabela24[#All],12,0)</f>
        <v>129.2821917808219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>
        <v>9</v>
      </c>
      <c r="E58" s="2">
        <f>Tabela225678910111213[[#This Row],[PRODUZIDAS]]*VLOOKUP(Tabela225678910111213[[#This Row],[SKU]],Tabela24[#All],12,0)</f>
        <v>9.2712328767123289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>
        <v>9.5</v>
      </c>
      <c r="E66" s="2">
        <f>Tabela225678910111213[[#This Row],[PRODUZIDAS]]*VLOOKUP(Tabela225678910111213[[#This Row],[SKU]],Tabela24[#All],12,0)</f>
        <v>10.416749999999999</v>
      </c>
    </row>
    <row r="67" spans="2:5" x14ac:dyDescent="0.25">
      <c r="B67" s="3" t="s">
        <v>124</v>
      </c>
      <c r="C67" s="3" t="s">
        <v>125</v>
      </c>
      <c r="D67" s="1">
        <v>27.5</v>
      </c>
      <c r="E67" s="2">
        <f>Tabela225678910111213[[#This Row],[PRODUZIDAS]]*VLOOKUP(Tabela225678910111213[[#This Row],[SKU]],Tabela24[#All],12,0)</f>
        <v>30.153749999999995</v>
      </c>
    </row>
    <row r="68" spans="2:5" x14ac:dyDescent="0.25">
      <c r="B68" s="3" t="s">
        <v>126</v>
      </c>
      <c r="C68" s="3" t="s">
        <v>127</v>
      </c>
      <c r="D68" s="1">
        <v>46</v>
      </c>
      <c r="E68" s="2">
        <f>Tabela225678910111213[[#This Row],[PRODUZIDAS]]*VLOOKUP(Tabela225678910111213[[#This Row],[SKU]],Tabela24[#All],12,0)</f>
        <v>50.438999999999993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>
        <v>8</v>
      </c>
      <c r="E70" s="2">
        <f>Tabela225678910111213[[#This Row],[PRODUZIDAS]]*VLOOKUP(Tabela225678910111213[[#This Row],[SKU]],Tabela24[#All],12,0)</f>
        <v>8.7719999999999985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>
        <v>13.5</v>
      </c>
      <c r="E72" s="2">
        <f>Tabela225678910111213[[#This Row],[PRODUZIDAS]]*VLOOKUP(Tabela225678910111213[[#This Row],[SKU]],Tabela24[#All],12,0)</f>
        <v>14.802749999999998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>
        <v>35.5</v>
      </c>
      <c r="E74" s="2">
        <f>Tabela225678910111213[[#This Row],[PRODUZIDAS]]*VLOOKUP(Tabela225678910111213[[#This Row],[SKU]],Tabela24[#All],12,0)</f>
        <v>38.925749999999994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49</v>
      </c>
      <c r="E77" s="2">
        <f>Tabela225678910111213[[#This Row],[PRODUZIDAS]]*VLOOKUP(Tabela225678910111213[[#This Row],[SKU]],Tabela24[#All],12,0)</f>
        <v>53.72849999999999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>
        <v>4</v>
      </c>
      <c r="E174" s="2">
        <f>Tabela225678910111213[[#This Row],[PRODUZIDAS]]*VLOOKUP(Tabela225678910111213[[#This Row],[SKU]],Tabela24[#All],12,0)</f>
        <v>4.3811428571428568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>
        <v>0.5</v>
      </c>
      <c r="E201" s="2">
        <f>Tabela225678910111213[[#This Row],[PRODUZIDAS]]*VLOOKUP(Tabela225678910111213[[#This Row],[SKU]],Tabela24[#All],12,0)</f>
        <v>0.54739999999999989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17</v>
      </c>
      <c r="E203" s="2">
        <f>Tabela225678910111213[[#This Row],[PRODUZIDAS]]*VLOOKUP(Tabela225678910111213[[#This Row],[SKU]],Tabela24[#All],12,0)</f>
        <v>15.331166666666663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>
        <v>16.5</v>
      </c>
      <c r="E273" s="2">
        <f>Tabela225678910111213[[#This Row],[PRODUZIDAS]]*VLOOKUP(Tabela225678910111213[[#This Row],[SKU]],Tabela24[#All],12,0)</f>
        <v>13.813799999999999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>
        <v>20</v>
      </c>
      <c r="E276" s="2">
        <f>Tabela225678910111213[[#This Row],[PRODUZIDAS]]*VLOOKUP(Tabela225678910111213[[#This Row],[SKU]],Tabela24[#All],12,0)</f>
        <v>16.744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>
        <v>48.5</v>
      </c>
      <c r="E581" s="2">
        <f>Tabela225678910111213[[#This Row],[PRODUZIDAS]]*VLOOKUP(Tabela225678910111213[[#This Row],[SKU]],Tabela24[#All],12,0)</f>
        <v>43.738916666666661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>
        <v>35</v>
      </c>
      <c r="E630" s="2">
        <f>Tabela225678910111213[[#This Row],[PRODUZIDAS]]*VLOOKUP(Tabela225678910111213[[#This Row],[SKU]],Tabela24[#All],12,0)</f>
        <v>38.317999999999991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>
        <v>20</v>
      </c>
      <c r="E637" s="2">
        <f>Tabela225678910111213[[#This Row],[PRODUZIDAS]]*VLOOKUP(Tabela225678910111213[[#This Row],[SKU]],Tabela24[#All],12,0)</f>
        <v>18.036666666666662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67.5</v>
      </c>
      <c r="E656" s="2">
        <f>Tabela225678910111213[[#This Row],[PRODUZIDAS]]*VLOOKUP(Tabela225678910111213[[#This Row],[SKU]],Tabela24[#All],12,0)</f>
        <v>73.931785714285709</v>
      </c>
    </row>
    <row r="657" spans="2:5" x14ac:dyDescent="0.25">
      <c r="B657" s="3" t="s">
        <v>1304</v>
      </c>
      <c r="C657" s="3" t="s">
        <v>1305</v>
      </c>
      <c r="D657" s="1">
        <v>30.5</v>
      </c>
      <c r="E657" s="2">
        <f>Tabela225678910111213[[#This Row],[PRODUZIDAS]]*VLOOKUP(Tabela225678910111213[[#This Row],[SKU]],Tabela24[#All],12,0)</f>
        <v>33.406214285714285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990.21271539954989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14</v>
      </c>
      <c r="E6" s="2">
        <f>Tabela22567891011121314[[#This Row],[PRODUZIDAS]]*VLOOKUP(Tabela22567891011121314[[#This Row],[SKU]],Tabela24[#All],13,0)</f>
        <v>17.165217391304349</v>
      </c>
    </row>
    <row r="7" spans="2:9" x14ac:dyDescent="0.25">
      <c r="B7" s="3" t="s">
        <v>4</v>
      </c>
      <c r="C7" s="3" t="s">
        <v>5</v>
      </c>
      <c r="D7" s="1">
        <v>1</v>
      </c>
      <c r="E7" s="2">
        <f>Tabela22567891011121314[[#This Row],[PRODUZIDAS]]*VLOOKUP(Tabela22567891011121314[[#This Row],[SKU]],Tabela24[#All],13,0)</f>
        <v>1.2260869565217392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>
        <v>15</v>
      </c>
      <c r="E9" s="2">
        <f>Tabela22567891011121314[[#This Row],[PRODUZIDAS]]*VLOOKUP(Tabela22567891011121314[[#This Row],[SKU]],Tabela24[#All],13,0)</f>
        <v>18.391304347826086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67</v>
      </c>
      <c r="E19" s="2">
        <f>Tabela22567891011121314[[#This Row],[PRODUZIDAS]]*VLOOKUP(Tabela22567891011121314[[#This Row],[SKU]],Tabela24[#All],13,0)</f>
        <v>82.147826086956528</v>
      </c>
    </row>
    <row r="20" spans="2:5" x14ac:dyDescent="0.25">
      <c r="B20" s="3" t="s">
        <v>30</v>
      </c>
      <c r="C20" s="3" t="s">
        <v>31</v>
      </c>
      <c r="D20" s="1">
        <v>49</v>
      </c>
      <c r="E20" s="2">
        <f>Tabela22567891011121314[[#This Row],[PRODUZIDAS]]*VLOOKUP(Tabela22567891011121314[[#This Row],[SKU]],Tabela24[#All],13,0)</f>
        <v>60.07826086956522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23</v>
      </c>
      <c r="E26" s="2">
        <f>Tabela22567891011121314[[#This Row],[PRODUZIDAS]]*VLOOKUP(Tabela22567891011121314[[#This Row],[SKU]],Tabela24[#All],13,0)</f>
        <v>26.654794520547942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>
        <v>117</v>
      </c>
      <c r="E40" s="2">
        <f>Tabela22567891011121314[[#This Row],[PRODUZIDAS]]*VLOOKUP(Tabela22567891011121314[[#This Row],[SKU]],Tabela24[#All],13,0)</f>
        <v>135.59178082191778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>
        <v>51</v>
      </c>
      <c r="E43" s="2">
        <f>Tabela22567891011121314[[#This Row],[PRODUZIDAS]]*VLOOKUP(Tabela22567891011121314[[#This Row],[SKU]],Tabela24[#All],13,0)</f>
        <v>59.104109589041087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>
        <v>39</v>
      </c>
      <c r="E46" s="2">
        <f>Tabela22567891011121314[[#This Row],[PRODUZIDAS]]*VLOOKUP(Tabela22567891011121314[[#This Row],[SKU]],Tabela24[#All],13,0)</f>
        <v>45.197260273972596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44</v>
      </c>
      <c r="E60" s="2">
        <f>Tabela22567891011121314[[#This Row],[PRODUZIDAS]]*VLOOKUP(Tabela22567891011121314[[#This Row],[SKU]],Tabela24[#All],13,0)</f>
        <v>50.9917808219178</v>
      </c>
    </row>
    <row r="61" spans="2:5" x14ac:dyDescent="0.25">
      <c r="B61" s="3" t="s">
        <v>112</v>
      </c>
      <c r="C61" s="3" t="s">
        <v>113</v>
      </c>
      <c r="D61" s="1">
        <v>1</v>
      </c>
      <c r="E61" s="2">
        <f>Tabela22567891011121314[[#This Row],[PRODUZIDAS]]*VLOOKUP(Tabela22567891011121314[[#This Row],[SKU]],Tabela24[#All],13,0)</f>
        <v>1.1589041095890409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4</v>
      </c>
      <c r="E66" s="2">
        <f>Tabela22567891011121314[[#This Row],[PRODUZIDAS]]*VLOOKUP(Tabela22567891011121314[[#This Row],[SKU]],Tabela24[#All],13,0)</f>
        <v>4.6439999999999992</v>
      </c>
    </row>
    <row r="67" spans="2:5" x14ac:dyDescent="0.25">
      <c r="B67" s="3" t="s">
        <v>124</v>
      </c>
      <c r="C67" s="3" t="s">
        <v>125</v>
      </c>
      <c r="D67" s="1">
        <v>22</v>
      </c>
      <c r="E67" s="2">
        <f>Tabela22567891011121314[[#This Row],[PRODUZIDAS]]*VLOOKUP(Tabela22567891011121314[[#This Row],[SKU]],Tabela24[#All],13,0)</f>
        <v>25.541999999999994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>
        <v>36</v>
      </c>
      <c r="E70" s="2">
        <f>Tabela22567891011121314[[#This Row],[PRODUZIDAS]]*VLOOKUP(Tabela22567891011121314[[#This Row],[SKU]],Tabela24[#All],13,0)</f>
        <v>41.795999999999992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18</v>
      </c>
      <c r="E72" s="2">
        <f>Tabela22567891011121314[[#This Row],[PRODUZIDAS]]*VLOOKUP(Tabela22567891011121314[[#This Row],[SKU]],Tabela24[#All],13,0)</f>
        <v>20.897999999999996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5</v>
      </c>
      <c r="E77" s="2">
        <f>Tabela22567891011121314[[#This Row],[PRODUZIDAS]]*VLOOKUP(Tabela22567891011121314[[#This Row],[SKU]],Tabela24[#All],13,0)</f>
        <v>5.8049999999999988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>
        <v>9</v>
      </c>
      <c r="E100" s="2">
        <f>Tabela22567891011121314[[#This Row],[PRODUZIDAS]]*VLOOKUP(Tabela22567891011121314[[#This Row],[SKU]],Tabela24[#All],13,0)</f>
        <v>10.448999999999998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21</v>
      </c>
      <c r="E111" s="2">
        <f>Tabela22567891011121314[[#This Row],[PRODUZIDAS]]*VLOOKUP(Tabela22567891011121314[[#This Row],[SKU]],Tabela24[#All],13,0)</f>
        <v>24.343199999999996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15</v>
      </c>
      <c r="E122" s="2">
        <f>Tabela22567891011121314[[#This Row],[PRODUZIDAS]]*VLOOKUP(Tabela22567891011121314[[#This Row],[SKU]],Tabela24[#All],13,0)</f>
        <v>17.392499999999995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2</v>
      </c>
      <c r="E126" s="2">
        <f>Tabela22567891011121314[[#This Row],[PRODUZIDAS]]*VLOOKUP(Tabela22567891011121314[[#This Row],[SKU]],Tabela24[#All],13,0)</f>
        <v>2.3189999999999995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10</v>
      </c>
      <c r="E132" s="2">
        <f>Tabela22567891011121314[[#This Row],[PRODUZIDAS]]*VLOOKUP(Tabela22567891011121314[[#This Row],[SKU]],Tabela24[#All],13,0)</f>
        <v>11.594999999999997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>
        <v>3</v>
      </c>
      <c r="E138" s="2">
        <f>Tabela22567891011121314[[#This Row],[PRODUZIDAS]]*VLOOKUP(Tabela22567891011121314[[#This Row],[SKU]],Tabela24[#All],13,0)</f>
        <v>3.4784999999999995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2</v>
      </c>
      <c r="E146" s="2">
        <f>Tabela22567891011121314[[#This Row],[PRODUZIDAS]]*VLOOKUP(Tabela22567891011121314[[#This Row],[SKU]],Tabela24[#All],13,0)</f>
        <v>2.3194285714285714</v>
      </c>
    </row>
    <row r="147" spans="2:5" x14ac:dyDescent="0.25">
      <c r="B147" s="3" t="s">
        <v>284</v>
      </c>
      <c r="C147" s="3" t="s">
        <v>285</v>
      </c>
      <c r="D147" s="1">
        <v>4</v>
      </c>
      <c r="E147" s="2">
        <f>Tabela22567891011121314[[#This Row],[PRODUZIDAS]]*VLOOKUP(Tabela22567891011121314[[#This Row],[SKU]],Tabela24[#All],13,0)</f>
        <v>4.6388571428571428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>
        <v>2</v>
      </c>
      <c r="E174" s="2">
        <f>Tabela22567891011121314[[#This Row],[PRODUZIDAS]]*VLOOKUP(Tabela22567891011121314[[#This Row],[SKU]],Tabela24[#All],13,0)</f>
        <v>2.3194285714285714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11</v>
      </c>
      <c r="E192" s="2">
        <f>Tabela22567891011121314[[#This Row],[PRODUZIDAS]]*VLOOKUP(Tabela22567891011121314[[#This Row],[SKU]],Tabela24[#All],13,0)</f>
        <v>12.751199999999997</v>
      </c>
    </row>
    <row r="193" spans="2:5" x14ac:dyDescent="0.25">
      <c r="B193" s="3" t="s">
        <v>376</v>
      </c>
      <c r="C193" s="3" t="s">
        <v>377</v>
      </c>
      <c r="D193" s="1">
        <v>8</v>
      </c>
      <c r="E193" s="2">
        <f>Tabela22567891011121314[[#This Row],[PRODUZIDAS]]*VLOOKUP(Tabela22567891011121314[[#This Row],[SKU]],Tabela24[#All],13,0)</f>
        <v>9.2735999999999983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12</v>
      </c>
      <c r="E197" s="2">
        <f>Tabela22567891011121314[[#This Row],[PRODUZIDAS]]*VLOOKUP(Tabela22567891011121314[[#This Row],[SKU]],Tabela24[#All],13,0)</f>
        <v>13.910399999999997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15</v>
      </c>
      <c r="E200" s="2">
        <f>Tabela22567891011121314[[#This Row],[PRODUZIDAS]]*VLOOKUP(Tabela22567891011121314[[#This Row],[SKU]],Tabela24[#All],13,0)</f>
        <v>17.387999999999998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17</v>
      </c>
      <c r="E203" s="2">
        <f>Tabela22567891011121314[[#This Row],[PRODUZIDAS]]*VLOOKUP(Tabela22567891011121314[[#This Row],[SKU]],Tabela24[#All],13,0)</f>
        <v>19.711499999999997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>
        <v>16</v>
      </c>
      <c r="E273" s="2">
        <f>Tabela22567891011121314[[#This Row],[PRODUZIDAS]]*VLOOKUP(Tabela22567891011121314[[#This Row],[SKU]],Tabela24[#All],13,0)</f>
        <v>18.547199999999997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>
        <v>20</v>
      </c>
      <c r="E276" s="2">
        <f>Tabela22567891011121314[[#This Row],[PRODUZIDAS]]*VLOOKUP(Tabela22567891011121314[[#This Row],[SKU]],Tabela24[#All],13,0)</f>
        <v>23.183999999999997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51</v>
      </c>
      <c r="E628" s="2">
        <f>Tabela22567891011121314[[#This Row],[PRODUZIDAS]]*VLOOKUP(Tabela22567891011121314[[#This Row],[SKU]],Tabela24[#All],13,0)</f>
        <v>59.119199999999992</v>
      </c>
    </row>
    <row r="629" spans="2:5" x14ac:dyDescent="0.25">
      <c r="B629" s="3" t="s">
        <v>1248</v>
      </c>
      <c r="C629" s="3" t="s">
        <v>1249</v>
      </c>
      <c r="D629" s="1">
        <v>31</v>
      </c>
      <c r="E629" s="2">
        <f>Tabela22567891011121314[[#This Row],[PRODUZIDAS]]*VLOOKUP(Tabela22567891011121314[[#This Row],[SKU]],Tabela24[#All],13,0)</f>
        <v>35.935199999999995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>
        <v>19</v>
      </c>
      <c r="E637" s="2">
        <f>Tabela22567891011121314[[#This Row],[PRODUZIDAS]]*VLOOKUP(Tabela22567891011121314[[#This Row],[SKU]],Tabela24[#All],13,0)</f>
        <v>22.030499999999996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65</v>
      </c>
      <c r="E656" s="2">
        <f>Tabela22567891011121314[[#This Row],[PRODUZIDAS]]*VLOOKUP(Tabela22567891011121314[[#This Row],[SKU]],Tabela24[#All],13,0)</f>
        <v>75.381428571428572</v>
      </c>
    </row>
    <row r="657" spans="2:5" x14ac:dyDescent="0.25">
      <c r="B657" s="3" t="s">
        <v>1304</v>
      </c>
      <c r="C657" s="3" t="s">
        <v>1305</v>
      </c>
      <c r="D657" s="1">
        <v>2</v>
      </c>
      <c r="E657" s="2">
        <f>Tabela22567891011121314[[#This Row],[PRODUZIDAS]]*VLOOKUP(Tabela22567891011121314[[#This Row],[SKU]],Tabela24[#All],13,0)</f>
        <v>2.3194285714285714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>
        <v>4</v>
      </c>
      <c r="E866" s="2">
        <f>Tabela22567891011121314[[#This Row],[PRODUZIDAS]]*VLOOKUP(Tabela22567891011121314[[#This Row],[SKU]],Tabela24[#All],13,0)</f>
        <v>4.2159999999999993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>
        <v>1</v>
      </c>
      <c r="E893" s="2">
        <f>Tabela22567891011121314[[#This Row],[PRODUZIDAS]]*VLOOKUP(Tabela22567891011121314[[#This Row],[SKU]],Tabela24[#All],13,0)</f>
        <v>1.1978181818181817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220.04727008878879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14</v>
      </c>
      <c r="E6" s="2">
        <f>Tabela2256789101112131415[[#This Row],[PRODUZIDAS]]*VLOOKUP(Tabela2256789101112131415[[#This Row],[SKU]],Tabela24[#All],14,0)</f>
        <v>3.8144927536231883</v>
      </c>
    </row>
    <row r="7" spans="2:9" x14ac:dyDescent="0.25">
      <c r="B7" s="3" t="s">
        <v>4</v>
      </c>
      <c r="C7" s="3" t="s">
        <v>5</v>
      </c>
      <c r="D7" s="1">
        <v>1</v>
      </c>
      <c r="E7" s="2">
        <f>Tabela2256789101112131415[[#This Row],[PRODUZIDAS]]*VLOOKUP(Tabela2256789101112131415[[#This Row],[SKU]],Tabela24[#All],14,0)</f>
        <v>0.27246376811594203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>
        <v>15</v>
      </c>
      <c r="E9" s="2">
        <f>Tabela2256789101112131415[[#This Row],[PRODUZIDAS]]*VLOOKUP(Tabela2256789101112131415[[#This Row],[SKU]],Tabela24[#All],14,0)</f>
        <v>4.0869565217391308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67</v>
      </c>
      <c r="E19" s="2">
        <f>Tabela2256789101112131415[[#This Row],[PRODUZIDAS]]*VLOOKUP(Tabela2256789101112131415[[#This Row],[SKU]],Tabela24[#All],14,0)</f>
        <v>18.255072463768116</v>
      </c>
    </row>
    <row r="20" spans="2:5" x14ac:dyDescent="0.25">
      <c r="B20" s="3" t="s">
        <v>30</v>
      </c>
      <c r="C20" s="3" t="s">
        <v>31</v>
      </c>
      <c r="D20" s="1">
        <v>49</v>
      </c>
      <c r="E20" s="2">
        <f>Tabela2256789101112131415[[#This Row],[PRODUZIDAS]]*VLOOKUP(Tabela2256789101112131415[[#This Row],[SKU]],Tabela24[#All],14,0)</f>
        <v>13.350724637681159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23</v>
      </c>
      <c r="E26" s="2">
        <f>Tabela2256789101112131415[[#This Row],[PRODUZIDAS]]*VLOOKUP(Tabela2256789101112131415[[#This Row],[SKU]],Tabela24[#All],14,0)</f>
        <v>5.9232876712328766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>
        <v>117</v>
      </c>
      <c r="E40" s="2">
        <f>Tabela2256789101112131415[[#This Row],[PRODUZIDAS]]*VLOOKUP(Tabela2256789101112131415[[#This Row],[SKU]],Tabela24[#All],14,0)</f>
        <v>30.13150684931507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>
        <v>51</v>
      </c>
      <c r="E43" s="2">
        <f>Tabela2256789101112131415[[#This Row],[PRODUZIDAS]]*VLOOKUP(Tabela2256789101112131415[[#This Row],[SKU]],Tabela24[#All],14,0)</f>
        <v>13.134246575342466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>
        <v>39</v>
      </c>
      <c r="E46" s="2">
        <f>Tabela2256789101112131415[[#This Row],[PRODUZIDAS]]*VLOOKUP(Tabela2256789101112131415[[#This Row],[SKU]],Tabela24[#All],14,0)</f>
        <v>10.043835616438356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44</v>
      </c>
      <c r="E60" s="2">
        <f>Tabela2256789101112131415[[#This Row],[PRODUZIDAS]]*VLOOKUP(Tabela2256789101112131415[[#This Row],[SKU]],Tabela24[#All],14,0)</f>
        <v>11.331506849315069</v>
      </c>
    </row>
    <row r="61" spans="2:5" x14ac:dyDescent="0.25">
      <c r="B61" s="3" t="s">
        <v>112</v>
      </c>
      <c r="C61" s="3" t="s">
        <v>113</v>
      </c>
      <c r="D61" s="1">
        <v>1</v>
      </c>
      <c r="E61" s="2">
        <f>Tabela2256789101112131415[[#This Row],[PRODUZIDAS]]*VLOOKUP(Tabela2256789101112131415[[#This Row],[SKU]],Tabela24[#All],14,0)</f>
        <v>0.25753424657534246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4</v>
      </c>
      <c r="E66" s="2">
        <f>Tabela2256789101112131415[[#This Row],[PRODUZIDAS]]*VLOOKUP(Tabela2256789101112131415[[#This Row],[SKU]],Tabela24[#All],14,0)</f>
        <v>1.032</v>
      </c>
    </row>
    <row r="67" spans="2:5" x14ac:dyDescent="0.25">
      <c r="B67" s="3" t="s">
        <v>124</v>
      </c>
      <c r="C67" s="3" t="s">
        <v>125</v>
      </c>
      <c r="D67" s="1">
        <v>22</v>
      </c>
      <c r="E67" s="2">
        <f>Tabela2256789101112131415[[#This Row],[PRODUZIDAS]]*VLOOKUP(Tabela2256789101112131415[[#This Row],[SKU]],Tabela24[#All],14,0)</f>
        <v>5.6760000000000002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>
        <v>36</v>
      </c>
      <c r="E70" s="2">
        <f>Tabela2256789101112131415[[#This Row],[PRODUZIDAS]]*VLOOKUP(Tabela2256789101112131415[[#This Row],[SKU]],Tabela24[#All],14,0)</f>
        <v>9.2880000000000003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18</v>
      </c>
      <c r="E72" s="2">
        <f>Tabela2256789101112131415[[#This Row],[PRODUZIDAS]]*VLOOKUP(Tabela2256789101112131415[[#This Row],[SKU]],Tabela24[#All],14,0)</f>
        <v>4.6440000000000001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5</v>
      </c>
      <c r="E77" s="2">
        <f>Tabela2256789101112131415[[#This Row],[PRODUZIDAS]]*VLOOKUP(Tabela2256789101112131415[[#This Row],[SKU]],Tabela24[#All],14,0)</f>
        <v>1.29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>
        <v>9</v>
      </c>
      <c r="E100" s="2">
        <f>Tabela2256789101112131415[[#This Row],[PRODUZIDAS]]*VLOOKUP(Tabela2256789101112131415[[#This Row],[SKU]],Tabela24[#All],14,0)</f>
        <v>2.3220000000000001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21</v>
      </c>
      <c r="E111" s="2">
        <f>Tabela2256789101112131415[[#This Row],[PRODUZIDAS]]*VLOOKUP(Tabela2256789101112131415[[#This Row],[SKU]],Tabela24[#All],14,0)</f>
        <v>5.4096000000000002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15</v>
      </c>
      <c r="E122" s="2">
        <f>Tabela2256789101112131415[[#This Row],[PRODUZIDAS]]*VLOOKUP(Tabela2256789101112131415[[#This Row],[SKU]],Tabela24[#All],14,0)</f>
        <v>3.8649999999999998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2</v>
      </c>
      <c r="E126" s="2">
        <f>Tabela2256789101112131415[[#This Row],[PRODUZIDAS]]*VLOOKUP(Tabela2256789101112131415[[#This Row],[SKU]],Tabela24[#All],14,0)</f>
        <v>0.51533333333333331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10</v>
      </c>
      <c r="E132" s="2">
        <f>Tabela2256789101112131415[[#This Row],[PRODUZIDAS]]*VLOOKUP(Tabela2256789101112131415[[#This Row],[SKU]],Tabela24[#All],14,0)</f>
        <v>2.5766666666666667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>
        <v>3</v>
      </c>
      <c r="E138" s="2">
        <f>Tabela2256789101112131415[[#This Row],[PRODUZIDAS]]*VLOOKUP(Tabela2256789101112131415[[#This Row],[SKU]],Tabela24[#All],14,0)</f>
        <v>0.77299999999999991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2</v>
      </c>
      <c r="E146" s="2">
        <f>Tabela2256789101112131415[[#This Row],[PRODUZIDAS]]*VLOOKUP(Tabela2256789101112131415[[#This Row],[SKU]],Tabela24[#All],14,0)</f>
        <v>0.51542857142857146</v>
      </c>
    </row>
    <row r="147" spans="2:5" x14ac:dyDescent="0.25">
      <c r="B147" s="3" t="s">
        <v>284</v>
      </c>
      <c r="C147" s="3" t="s">
        <v>285</v>
      </c>
      <c r="D147" s="1">
        <v>4</v>
      </c>
      <c r="E147" s="2">
        <f>Tabela2256789101112131415[[#This Row],[PRODUZIDAS]]*VLOOKUP(Tabela2256789101112131415[[#This Row],[SKU]],Tabela24[#All],14,0)</f>
        <v>1.0308571428571429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>
        <v>2</v>
      </c>
      <c r="E174" s="2">
        <f>Tabela2256789101112131415[[#This Row],[PRODUZIDAS]]*VLOOKUP(Tabela2256789101112131415[[#This Row],[SKU]],Tabela24[#All],14,0)</f>
        <v>0.51542857142857146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11</v>
      </c>
      <c r="E192" s="2">
        <f>Tabela2256789101112131415[[#This Row],[PRODUZIDAS]]*VLOOKUP(Tabela2256789101112131415[[#This Row],[SKU]],Tabela24[#All],14,0)</f>
        <v>2.8336000000000001</v>
      </c>
    </row>
    <row r="193" spans="2:5" x14ac:dyDescent="0.25">
      <c r="B193" s="3" t="s">
        <v>376</v>
      </c>
      <c r="C193" s="3" t="s">
        <v>377</v>
      </c>
      <c r="D193" s="1">
        <v>8</v>
      </c>
      <c r="E193" s="2">
        <f>Tabela2256789101112131415[[#This Row],[PRODUZIDAS]]*VLOOKUP(Tabela2256789101112131415[[#This Row],[SKU]],Tabela24[#All],14,0)</f>
        <v>2.0608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12</v>
      </c>
      <c r="E197" s="2">
        <f>Tabela2256789101112131415[[#This Row],[PRODUZIDAS]]*VLOOKUP(Tabela2256789101112131415[[#This Row],[SKU]],Tabela24[#All],14,0)</f>
        <v>3.0911999999999997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15</v>
      </c>
      <c r="E200" s="2">
        <f>Tabela2256789101112131415[[#This Row],[PRODUZIDAS]]*VLOOKUP(Tabela2256789101112131415[[#This Row],[SKU]],Tabela24[#All],14,0)</f>
        <v>3.8639999999999999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17</v>
      </c>
      <c r="E203" s="2">
        <f>Tabela2256789101112131415[[#This Row],[PRODUZIDAS]]*VLOOKUP(Tabela2256789101112131415[[#This Row],[SKU]],Tabela24[#All],14,0)</f>
        <v>4.3803333333333327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>
        <v>16</v>
      </c>
      <c r="E273" s="2">
        <f>Tabela2256789101112131415[[#This Row],[PRODUZIDAS]]*VLOOKUP(Tabela2256789101112131415[[#This Row],[SKU]],Tabela24[#All],14,0)</f>
        <v>4.1215999999999999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>
        <v>20</v>
      </c>
      <c r="E276" s="2">
        <f>Tabela2256789101112131415[[#This Row],[PRODUZIDAS]]*VLOOKUP(Tabela2256789101112131415[[#This Row],[SKU]],Tabela24[#All],14,0)</f>
        <v>5.1520000000000001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51</v>
      </c>
      <c r="E628" s="2">
        <f>Tabela2256789101112131415[[#This Row],[PRODUZIDAS]]*VLOOKUP(Tabela2256789101112131415[[#This Row],[SKU]],Tabela24[#All],14,0)</f>
        <v>13.137599999999999</v>
      </c>
    </row>
    <row r="629" spans="2:5" x14ac:dyDescent="0.25">
      <c r="B629" s="3" t="s">
        <v>1248</v>
      </c>
      <c r="C629" s="3" t="s">
        <v>1249</v>
      </c>
      <c r="D629" s="1">
        <v>31</v>
      </c>
      <c r="E629" s="2">
        <f>Tabela2256789101112131415[[#This Row],[PRODUZIDAS]]*VLOOKUP(Tabela2256789101112131415[[#This Row],[SKU]],Tabela24[#All],14,0)</f>
        <v>7.9855999999999998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>
        <v>19</v>
      </c>
      <c r="E637" s="2">
        <f>Tabela2256789101112131415[[#This Row],[PRODUZIDAS]]*VLOOKUP(Tabela2256789101112131415[[#This Row],[SKU]],Tabela24[#All],14,0)</f>
        <v>4.8956666666666662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65</v>
      </c>
      <c r="E656" s="2">
        <f>Tabela2256789101112131415[[#This Row],[PRODUZIDAS]]*VLOOKUP(Tabela2256789101112131415[[#This Row],[SKU]],Tabela24[#All],14,0)</f>
        <v>16.751428571428573</v>
      </c>
    </row>
    <row r="657" spans="2:5" x14ac:dyDescent="0.25">
      <c r="B657" s="3" t="s">
        <v>1304</v>
      </c>
      <c r="C657" s="3" t="s">
        <v>1305</v>
      </c>
      <c r="D657" s="1">
        <v>2</v>
      </c>
      <c r="E657" s="2">
        <f>Tabela2256789101112131415[[#This Row],[PRODUZIDAS]]*VLOOKUP(Tabela2256789101112131415[[#This Row],[SKU]],Tabela24[#All],14,0)</f>
        <v>0.51542857142857146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>
        <v>4</v>
      </c>
      <c r="E866" s="2">
        <f>Tabela2256789101112131415[[#This Row],[PRODUZIDAS]]*VLOOKUP(Tabela2256789101112131415[[#This Row],[SKU]],Tabela24[#All],14,0)</f>
        <v>0.93688888888888888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>
        <v>1</v>
      </c>
      <c r="E893" s="2">
        <f>Tabela2256789101112131415[[#This Row],[PRODUZIDAS]]*VLOOKUP(Tabela2256789101112131415[[#This Row],[SKU]],Tabela24[#All],14,0)</f>
        <v>0.26618181818181819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2025-02-26T14:23:04Z</dcterms:modified>
</cp:coreProperties>
</file>