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2-2025\"/>
    </mc:Choice>
  </mc:AlternateContent>
  <xr:revisionPtr revIDLastSave="0" documentId="13_ncr:1_{35AB0E98-A3F4-4AE1-99AA-056AFBC13A48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<sst xmlns="http://schemas.openxmlformats.org/spreadsheetml/2006/main" count="26032" uniqueCount="1899">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</sst>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45709</v>
      </c>
      <c r="C2" s="31"/>
      <c r="D2" s="33">
        <f>SUM(Tabela15[VALOR])</f>
        <v>6590.2677454474297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235.01398306531664</v>
      </c>
      <c r="D7" s="26"/>
      <c r="E7" s="26">
        <f>Tabela15[[#This Row],[VALOR]]-Tabela15[[#This Row],[Custo Setor]]</f>
        <v>235.01398306531664</v>
      </c>
    </row>
    <row r="8" spans="2:5" x14ac:dyDescent="0.25">
      <c r="B8" t="s">
        <v>1883</v>
      </c>
      <c r="C8" s="21">
        <f t="array" ref="C8">'2 - CORTE VOIL'!G4</f>
        <v>721.6689657142856</v>
      </c>
      <c r="D8" s="26"/>
      <c r="E8" s="26">
        <f>Tabela15[[#This Row],[VALOR]]-Tabela15[[#This Row],[Custo Setor]]</f>
        <v>721.6689657142856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927.66478203463168</v>
      </c>
      <c r="D10" s="26"/>
      <c r="E10" s="26">
        <f>Tabela15[[#This Row],[VALOR]]-Tabela15[[#This Row],[Custo Setor]]</f>
        <v>927.66478203463168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3.8181818181818179</v>
      </c>
      <c r="D12" s="26"/>
      <c r="E12" s="26">
        <f>Tabela15[[#This Row],[VALOR]]-Tabela15[[#This Row],[Custo Setor]]</f>
        <v>3.8181818181818179</v>
      </c>
    </row>
    <row r="13" spans="2:5" x14ac:dyDescent="0.25">
      <c r="B13" t="s">
        <v>1888</v>
      </c>
      <c r="C13" s="21">
        <f t="array" ref="C13">'7 - PALETEIRA'!G4</f>
        <v>897.74762249096955</v>
      </c>
      <c r="D13" s="26"/>
      <c r="E13" s="26">
        <f>Tabela15[[#This Row],[VALOR]]-Tabela15[[#This Row],[Custo Setor]]</f>
        <v>897.74762249096955</v>
      </c>
    </row>
    <row r="14" spans="2:5" x14ac:dyDescent="0.25">
      <c r="B14" t="s">
        <v>1889</v>
      </c>
      <c r="C14" s="21">
        <f>'8 - ACABAMENTO'!G4</f>
        <v>846.4528397331178</v>
      </c>
      <c r="D14" s="26"/>
      <c r="E14" s="26">
        <f>Tabela15[[#This Row],[VALOR]]-Tabela15[[#This Row],[Custo Setor]]</f>
        <v>846.4528397331178</v>
      </c>
    </row>
    <row r="15" spans="2:5" x14ac:dyDescent="0.25">
      <c r="B15" t="s">
        <v>1890</v>
      </c>
      <c r="C15" s="21">
        <f t="array" ref="C15">'9 - FURO'!G4</f>
        <v>465.16402937011566</v>
      </c>
      <c r="D15" s="26"/>
      <c r="E15" s="26">
        <f>Tabela15[[#This Row],[VALOR]]-Tabela15[[#This Row],[Custo Setor]]</f>
        <v>465.16402937011566</v>
      </c>
    </row>
    <row r="16" spans="2:5" x14ac:dyDescent="0.25">
      <c r="B16" t="s">
        <v>1891</v>
      </c>
      <c r="C16" s="21">
        <f t="array" ref="C16">'10 - ILHOS'!G4</f>
        <v>1196.9794766585708</v>
      </c>
      <c r="D16" s="26"/>
      <c r="E16" s="26">
        <f>Tabela15[[#This Row],[VALOR]]-Tabela15[[#This Row],[Custo Setor]]</f>
        <v>1196.9794766585708</v>
      </c>
    </row>
    <row r="17" spans="2:5" x14ac:dyDescent="0.25">
      <c r="B17" t="s">
        <v>1892</v>
      </c>
      <c r="C17" s="21">
        <f t="array" ref="C17">'11 - DOBRA'!G4</f>
        <v>1060.1655255509229</v>
      </c>
      <c r="D17" s="26"/>
      <c r="E17" s="26">
        <f>Tabela15[[#This Row],[VALOR]]-Tabela15[[#This Row],[Custo Setor]]</f>
        <v>1060.1655255509229</v>
      </c>
    </row>
    <row r="18" spans="2:5" x14ac:dyDescent="0.25">
      <c r="B18" t="s">
        <v>1893</v>
      </c>
      <c r="C18" s="21">
        <f t="array" ref="C18">'12 - EMBALAGEM'!G4</f>
        <v>235.59233901131626</v>
      </c>
      <c r="D18" s="26"/>
      <c r="E18" s="26">
        <f>Tabela15[[#This Row],[VALOR]]-Tabela15[[#This Row],[Custo Setor]]</f>
        <v>235.59233901131626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6590.2677454474297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617" workbookViewId="0">
      <selection activeCell="D627" sqref="D627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235.01398306531664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>
        <v>10</v>
      </c>
      <c r="E10" s="2">
        <f>Tabela2[[#This Row],[PRODUZIDAS]]*VLOOKUP(Tabela2[[#This Row],[SKU]],Tabela24[#All],3,0)</f>
        <v>4.7681159420289854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>
        <v>110</v>
      </c>
      <c r="E26" s="2">
        <f>Tabela2[[#This Row],[PRODUZIDAS]]*VLOOKUP(Tabela2[[#This Row],[SKU]],Tabela24[#All],3,0)</f>
        <v>28.328767123287673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>
        <v>50</v>
      </c>
      <c r="E67" s="2">
        <f>Tabela2[[#This Row],[PRODUZIDAS]]*VLOOKUP(Tabela2[[#This Row],[SKU]],Tabela24[#All],3,0)</f>
        <v>13.544999999999998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>
        <v>2</v>
      </c>
      <c r="E76" s="2">
        <f>Tabela2[[#This Row],[PRODUZIDAS]]*VLOOKUP(Tabela2[[#This Row],[SKU]],Tabela24[#All],3,0)</f>
        <v>0.54179999999999995</v>
      </c>
    </row>
    <row r="77" spans="2:5" x14ac:dyDescent="0.25">
      <c r="B77" s="3" t="s">
        <v>144</v>
      </c>
      <c r="C77" s="3" t="s">
        <v>145</v>
      </c>
      <c r="D77" s="1">
        <v>3</v>
      </c>
      <c r="E77" s="2">
        <f>Tabela2[[#This Row],[PRODUZIDAS]]*VLOOKUP(Tabela2[[#This Row],[SKU]],Tabela24[#All],3,0)</f>
        <v>0.81269999999999998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>
        <v>10</v>
      </c>
      <c r="E116" s="2">
        <f>Tabela2[[#This Row],[PRODUZIDAS]]*VLOOKUP(Tabela2[[#This Row],[SKU]],Tabela24[#All],3,0)</f>
        <v>1.5455999999999999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>
        <v>500</v>
      </c>
      <c r="E626" s="2">
        <f>Tabela2[[#This Row],[PRODUZIDAS]]*VLOOKUP(Tabela2[[#This Row],[SKU]],Tabela24[#All],3,0)</f>
        <v>77.279999999999987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>
        <v>700</v>
      </c>
      <c r="E632" s="2">
        <f>Tabela2[[#This Row],[PRODUZIDAS]]*VLOOKUP(Tabela2[[#This Row],[SKU]],Tabela24[#All],3,0)</f>
        <v>108.19199999999998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topLeftCell="A7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721.6689657142856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>
        <v>18</v>
      </c>
      <c r="E111" s="2">
        <f>Tabela225[[#This Row],[PRODUZIDAS]]*VLOOKUP(Tabela225[[#This Row],[SKU]],Tabela24[#All],4,0)</f>
        <v>9.7372800000000002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>
        <v>4</v>
      </c>
      <c r="E123" s="2">
        <f>Tabela225[[#This Row],[PRODUZIDAS]]*VLOOKUP(Tabela225[[#This Row],[SKU]],Tabela24[#All],4,0)</f>
        <v>3.7103999999999995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>
        <v>12.5</v>
      </c>
      <c r="E135" s="2">
        <f>Tabela225[[#This Row],[PRODUZIDAS]]*VLOOKUP(Tabela225[[#This Row],[SKU]],Tabela24[#All],4,0)</f>
        <v>11.594999999999999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>
        <v>467</v>
      </c>
      <c r="E147" s="2">
        <f>Tabela225[[#This Row],[PRODUZIDAS]]*VLOOKUP(Tabela225[[#This Row],[SKU]],Tabela24[#All],4,0)</f>
        <v>692.02728571428565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>
        <v>1</v>
      </c>
      <c r="E194" s="2">
        <f>Tabela225[[#This Row],[PRODUZIDAS]]*VLOOKUP(Tabela225[[#This Row],[SKU]],Tabela24[#All],4,0)</f>
        <v>0.54096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>
        <v>1.5</v>
      </c>
      <c r="E200" s="2">
        <f>Tabela225[[#This Row],[PRODUZIDAS]]*VLOOKUP(Tabela225[[#This Row],[SKU]],Tabela24[#All],4,0)</f>
        <v>0.81143999999999994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>
        <v>1.5</v>
      </c>
      <c r="E205" s="2">
        <f>Tabela225[[#This Row],[PRODUZIDAS]]*VLOOKUP(Tabela225[[#This Row],[SKU]],Tabela24[#All],4,0)</f>
        <v>1.3913999999999997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>
        <v>2</v>
      </c>
      <c r="E211" s="2">
        <f>Tabela225[[#This Row],[PRODUZIDAS]]*VLOOKUP(Tabela225[[#This Row],[SKU]],Tabela24[#All],4,0)</f>
        <v>1.8551999999999997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213" sqref="D213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927.66478203463168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>
        <v>62.5</v>
      </c>
      <c r="E114" s="2">
        <f>Tabela22567[[#This Row],[PRODUZIDAS]]*VLOOKUP(Tabela22567[[#This Row],[SKU]],Tabela24[#All],6,0)</f>
        <v>72.449999999999989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>
        <v>6</v>
      </c>
      <c r="E117" s="2">
        <f>Tabela22567[[#This Row],[PRODUZIDAS]]*VLOOKUP(Tabela22567[[#This Row],[SKU]],Tabela24[#All],6,0)</f>
        <v>6.9551999999999987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>
        <v>55.5</v>
      </c>
      <c r="E129" s="2">
        <f>Tabela22567[[#This Row],[PRODUZIDAS]]*VLOOKUP(Tabela22567[[#This Row],[SKU]],Tabela24[#All],6,0)</f>
        <v>71.502499999999998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>
        <v>20</v>
      </c>
      <c r="E133" s="2">
        <f>Tabela22567[[#This Row],[PRODUZIDAS]]*VLOOKUP(Tabela22567[[#This Row],[SKU]],Tabela24[#All],6,0)</f>
        <v>25.766666666666666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>
        <v>3</v>
      </c>
      <c r="E141" s="2">
        <f>Tabela22567[[#This Row],[PRODUZIDAS]]*VLOOKUP(Tabela22567[[#This Row],[SKU]],Tabela24[#All],6,0)</f>
        <v>3.8650000000000002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>
        <v>22</v>
      </c>
      <c r="E143" s="2">
        <f>Tabela22567[[#This Row],[PRODUZIDAS]]*VLOOKUP(Tabela22567[[#This Row],[SKU]],Tabela24[#All],6,0)</f>
        <v>28.343333333333334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>
        <v>10</v>
      </c>
      <c r="E145" s="2">
        <f>Tabela22567[[#This Row],[PRODUZIDAS]]*VLOOKUP(Tabela22567[[#This Row],[SKU]],Tabela24[#All],6,0)</f>
        <v>12.885714285714286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>
        <v>13.5</v>
      </c>
      <c r="E152" s="2">
        <f>Tabela22567[[#This Row],[PRODUZIDAS]]*VLOOKUP(Tabela22567[[#This Row],[SKU]],Tabela24[#All],6,0)</f>
        <v>17.395714285714288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>
        <v>14.5</v>
      </c>
      <c r="E192" s="2">
        <f>Tabela22567[[#This Row],[PRODUZIDAS]]*VLOOKUP(Tabela22567[[#This Row],[SKU]],Tabela24[#All],6,0)</f>
        <v>16.808399999999995</v>
      </c>
    </row>
    <row r="193" spans="2:5" x14ac:dyDescent="0.25">
      <c r="B193" s="3" t="s">
        <v>376</v>
      </c>
      <c r="C193" s="3" t="s">
        <v>377</v>
      </c>
      <c r="D193" s="1">
        <v>11</v>
      </c>
      <c r="E193" s="2">
        <f>Tabela22567[[#This Row],[PRODUZIDAS]]*VLOOKUP(Tabela22567[[#This Row],[SKU]],Tabela24[#All],6,0)</f>
        <v>12.751199999999997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>
        <v>33</v>
      </c>
      <c r="E195" s="2">
        <f>Tabela22567[[#This Row],[PRODUZIDAS]]*VLOOKUP(Tabela22567[[#This Row],[SKU]],Tabela24[#All],6,0)</f>
        <v>38.253599999999992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>
        <v>17.5</v>
      </c>
      <c r="E197" s="2">
        <f>Tabela22567[[#This Row],[PRODUZIDAS]]*VLOOKUP(Tabela22567[[#This Row],[SKU]],Tabela24[#All],6,0)</f>
        <v>20.285999999999998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>
        <v>278.5</v>
      </c>
      <c r="E199" s="2">
        <f>Tabela22567[[#This Row],[PRODUZIDAS]]*VLOOKUP(Tabela22567[[#This Row],[SKU]],Tabela24[#All],6,0)</f>
        <v>322.83719999999994</v>
      </c>
    </row>
    <row r="200" spans="2:5" x14ac:dyDescent="0.25">
      <c r="B200" s="3" t="s">
        <v>390</v>
      </c>
      <c r="C200" s="3" t="s">
        <v>391</v>
      </c>
      <c r="D200" s="1">
        <v>5.5</v>
      </c>
      <c r="E200" s="2">
        <f>Tabela22567[[#This Row],[PRODUZIDAS]]*VLOOKUP(Tabela22567[[#This Row],[SKU]],Tabela24[#All],6,0)</f>
        <v>6.3755999999999986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>
        <v>26</v>
      </c>
      <c r="E202" s="2">
        <f>Tabela22567[[#This Row],[PRODUZIDAS]]*VLOOKUP(Tabela22567[[#This Row],[SKU]],Tabela24[#All],6,0)</f>
        <v>30.139199999999995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>
        <v>10</v>
      </c>
      <c r="E208" s="2">
        <f>Tabela22567[[#This Row],[PRODUZIDAS]]*VLOOKUP(Tabela22567[[#This Row],[SKU]],Tabela24[#All],6,0)</f>
        <v>12.883333333333333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>
        <v>1</v>
      </c>
      <c r="E211" s="2">
        <f>Tabela22567[[#This Row],[PRODUZIDAS]]*VLOOKUP(Tabela22567[[#This Row],[SKU]],Tabela24[#All],6,0)</f>
        <v>1.2883333333333333</v>
      </c>
    </row>
    <row r="212" spans="2:5" x14ac:dyDescent="0.25">
      <c r="B212" s="3" t="s">
        <v>414</v>
      </c>
      <c r="C212" s="3" t="s">
        <v>415</v>
      </c>
      <c r="D212" s="1">
        <v>130</v>
      </c>
      <c r="E212" s="2">
        <f>Tabela22567[[#This Row],[PRODUZIDAS]]*VLOOKUP(Tabela22567[[#This Row],[SKU]],Tabela24[#All],6,0)</f>
        <v>167.48333333333332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>
        <v>1</v>
      </c>
      <c r="E224" s="2">
        <f>Tabela22567[[#This Row],[PRODUZIDAS]]*VLOOKUP(Tabela22567[[#This Row],[SKU]],Tabela24[#All],6,0)</f>
        <v>1.2883333333333333</v>
      </c>
    </row>
    <row r="225" spans="2:5" x14ac:dyDescent="0.25">
      <c r="B225" s="3" t="s">
        <v>440</v>
      </c>
      <c r="C225" s="3" t="s">
        <v>441</v>
      </c>
      <c r="D225" s="1">
        <v>2</v>
      </c>
      <c r="E225" s="2">
        <f>Tabela22567[[#This Row],[PRODUZIDAS]]*VLOOKUP(Tabela22567[[#This Row],[SKU]],Tabela24[#All],6,0)</f>
        <v>2.5771428571428574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>
        <v>5.5</v>
      </c>
      <c r="E277" s="2">
        <f>Tabela22567[[#This Row],[PRODUZIDAS]]*VLOOKUP(Tabela22567[[#This Row],[SKU]],Tabela24[#All],6,0)</f>
        <v>9.4187499999999975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>
        <v>11</v>
      </c>
      <c r="E281" s="2">
        <f>Tabela22567[[#This Row],[PRODUZIDAS]]*VLOOKUP(Tabela22567[[#This Row],[SKU]],Tabela24[#All],6,0)</f>
        <v>18.837499999999995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>
        <v>16</v>
      </c>
      <c r="E357" s="2">
        <f>Tabela22567[[#This Row],[PRODUZIDAS]]*VLOOKUP(Tabela22567[[#This Row],[SKU]],Tabela24[#All],6,0)</f>
        <v>27.27272727272727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topLeftCell="A345" workbookViewId="0">
      <selection activeCell="D358" sqref="D358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3.8181818181818179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>
        <v>8</v>
      </c>
      <c r="E357" s="2">
        <f>Tabela2256789[[#This Row],[PRODUZIDAS]]*VLOOKUP(Tabela2256789[[#This Row],[SKU]],Tabela24[#All],8,0)</f>
        <v>3.8181818181818179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D1" sqref="D1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897.74762249096955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>
        <v>20</v>
      </c>
      <c r="E10" s="2">
        <f>Tabela225678910[[#This Row],[PRODUZIDAS]]*VLOOKUP(Tabela225678910[[#This Row],[SKU]],Tabela24[#All],9,0)</f>
        <v>8.1739130434782599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>
        <v>20</v>
      </c>
      <c r="E16" s="2">
        <f>Tabela225678910[[#This Row],[PRODUZIDAS]]*VLOOKUP(Tabela225678910[[#This Row],[SKU]],Tabela24[#All],9,0)</f>
        <v>8.1739130434782599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>
        <v>100</v>
      </c>
      <c r="E18" s="2">
        <f>Tabela225678910[[#This Row],[PRODUZIDAS]]*VLOOKUP(Tabela225678910[[#This Row],[SKU]],Tabela24[#All],9,0)</f>
        <v>40.869565217391298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>
        <v>55</v>
      </c>
      <c r="E26" s="2">
        <f>Tabela225678910[[#This Row],[PRODUZIDAS]]*VLOOKUP(Tabela225678910[[#This Row],[SKU]],Tabela24[#All],9,0)</f>
        <v>28.328767123287673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>
        <v>50</v>
      </c>
      <c r="E38" s="2">
        <f>Tabela225678910[[#This Row],[PRODUZIDAS]]*VLOOKUP(Tabela225678910[[#This Row],[SKU]],Tabela24[#All],9,0)</f>
        <v>33.479452054794521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>
        <v>100</v>
      </c>
      <c r="E46" s="2">
        <f>Tabela225678910[[#This Row],[PRODUZIDAS]]*VLOOKUP(Tabela225678910[[#This Row],[SKU]],Tabela24[#All],9,0)</f>
        <v>66.958904109589042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>
        <v>50</v>
      </c>
      <c r="E60" s="2">
        <f>Tabela225678910[[#This Row],[PRODUZIDAS]]*VLOOKUP(Tabela225678910[[#This Row],[SKU]],Tabela24[#All],9,0)</f>
        <v>33.479452054794521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>
        <v>50</v>
      </c>
      <c r="E67" s="2">
        <f>Tabela225678910[[#This Row],[PRODUZIDAS]]*VLOOKUP(Tabela225678910[[#This Row],[SKU]],Tabela24[#All],9,0)</f>
        <v>36.764999999999993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>
        <v>20</v>
      </c>
      <c r="E69" s="2">
        <f>Tabela225678910[[#This Row],[PRODUZIDAS]]*VLOOKUP(Tabela225678910[[#This Row],[SKU]],Tabela24[#All],9,0)</f>
        <v>14.705999999999996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>
        <v>20</v>
      </c>
      <c r="E72" s="2">
        <f>Tabela225678910[[#This Row],[PRODUZIDAS]]*VLOOKUP(Tabela225678910[[#This Row],[SKU]],Tabela24[#All],9,0)</f>
        <v>14.705999999999996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>
        <v>10</v>
      </c>
      <c r="E75" s="2">
        <f>Tabela225678910[[#This Row],[PRODUZIDAS]]*VLOOKUP(Tabela225678910[[#This Row],[SKU]],Tabela24[#All],9,0)</f>
        <v>7.352999999999998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>
        <v>50</v>
      </c>
      <c r="E77" s="2">
        <f>Tabela225678910[[#This Row],[PRODUZIDAS]]*VLOOKUP(Tabela225678910[[#This Row],[SKU]],Tabela24[#All],9,0)</f>
        <v>36.764999999999993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>
        <v>20</v>
      </c>
      <c r="E100" s="2">
        <f>Tabela225678910[[#This Row],[PRODUZIDAS]]*VLOOKUP(Tabela225678910[[#This Row],[SKU]],Tabela24[#All],9,0)</f>
        <v>14.705999999999996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>
        <v>30</v>
      </c>
      <c r="E129" s="2">
        <f>Tabela225678910[[#This Row],[PRODUZIDAS]]*VLOOKUP(Tabela225678910[[#This Row],[SKU]],Tabela24[#All],9,0)</f>
        <v>28.987499999999997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>
        <v>100</v>
      </c>
      <c r="E192" s="2">
        <f>Tabela225678910[[#This Row],[PRODUZIDAS]]*VLOOKUP(Tabela225678910[[#This Row],[SKU]],Tabela24[#All],9,0)</f>
        <v>64.400000000000006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>
        <v>86.5</v>
      </c>
      <c r="E201" s="2">
        <f>Tabela225678910[[#This Row],[PRODUZIDAS]]*VLOOKUP(Tabela225678910[[#This Row],[SKU]],Tabela24[#All],9,0)</f>
        <v>55.706000000000003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>
        <v>74</v>
      </c>
      <c r="E203" s="2">
        <f>Tabela225678910[[#This Row],[PRODUZIDAS]]*VLOOKUP(Tabela225678910[[#This Row],[SKU]],Tabela24[#All],9,0)</f>
        <v>71.502499999999998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>
        <v>70</v>
      </c>
      <c r="E225" s="2">
        <f>Tabela225678910[[#This Row],[PRODUZIDAS]]*VLOOKUP(Tabela225678910[[#This Row],[SKU]],Tabela24[#All],9,0)</f>
        <v>72.160000000000011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>
        <v>30</v>
      </c>
      <c r="E228" s="2">
        <f>Tabela225678910[[#This Row],[PRODUZIDAS]]*VLOOKUP(Tabela225678910[[#This Row],[SKU]],Tabela24[#All],9,0)</f>
        <v>30.925714285714289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>
        <v>11</v>
      </c>
      <c r="E281" s="2">
        <f>Tabela225678910[[#This Row],[PRODUZIDAS]]*VLOOKUP(Tabela225678910[[#This Row],[SKU]],Tabela24[#All],9,0)</f>
        <v>6.7814999999999976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>
        <v>70</v>
      </c>
      <c r="E357" s="2">
        <f>Tabela225678910[[#This Row],[PRODUZIDAS]]*VLOOKUP(Tabela225678910[[#This Row],[SKU]],Tabela24[#All],9,0)</f>
        <v>57.272727272727259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>
        <v>9</v>
      </c>
      <c r="E564" s="2">
        <f>Tabela225678910[[#This Row],[PRODUZIDAS]]*VLOOKUP(Tabela225678910[[#This Row],[SKU]],Tabela24[#All],9,0)</f>
        <v>5.7960000000000003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>
        <v>50</v>
      </c>
      <c r="E626" s="2">
        <f>Tabela225678910[[#This Row],[PRODUZIDAS]]*VLOOKUP(Tabela225678910[[#This Row],[SKU]],Tabela24[#All],9,0)</f>
        <v>32.200000000000003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>
        <v>80</v>
      </c>
      <c r="E636" s="2">
        <f>Tabela225678910[[#This Row],[PRODUZIDAS]]*VLOOKUP(Tabela225678910[[#This Row],[SKU]],Tabela24[#All],9,0)</f>
        <v>77.3</v>
      </c>
    </row>
    <row r="637" spans="2:5" x14ac:dyDescent="0.25">
      <c r="B637" s="3" t="s">
        <v>1264</v>
      </c>
      <c r="C637" s="3" t="s">
        <v>1265</v>
      </c>
      <c r="D637" s="1">
        <v>20</v>
      </c>
      <c r="E637" s="2">
        <f>Tabela225678910[[#This Row],[PRODUZIDAS]]*VLOOKUP(Tabela225678910[[#This Row],[SKU]],Tabela24[#All],9,0)</f>
        <v>19.324999999999999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>
        <v>30</v>
      </c>
      <c r="E659" s="2">
        <f>Tabela225678910[[#This Row],[PRODUZIDAS]]*VLOOKUP(Tabela225678910[[#This Row],[SKU]],Tabela24[#All],9,0)</f>
        <v>30.925714285714289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846.4528397331178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>
        <v>20</v>
      </c>
      <c r="E16" s="2">
        <f>Tabela22567891011[[#This Row],[PRODUZIDAS]]*VLOOKUP(Tabela22567891011[[#This Row],[SKU]],Tabela24[#All],10,0)</f>
        <v>8.1739130434782599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>
        <v>56.5</v>
      </c>
      <c r="E23" s="2">
        <f>Tabela22567891011[[#This Row],[PRODUZIDAS]]*VLOOKUP(Tabela22567891011[[#This Row],[SKU]],Tabela24[#All],10,0)</f>
        <v>23.091304347826082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>
        <v>55</v>
      </c>
      <c r="E26" s="2">
        <f>Tabela22567891011[[#This Row],[PRODUZIDAS]]*VLOOKUP(Tabela22567891011[[#This Row],[SKU]],Tabela24[#All],10,0)</f>
        <v>35.410958904109592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>
        <v>125</v>
      </c>
      <c r="E46" s="2">
        <f>Tabela22567891011[[#This Row],[PRODUZIDAS]]*VLOOKUP(Tabela22567891011[[#This Row],[SKU]],Tabela24[#All],10,0)</f>
        <v>91.746575342465732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>
        <v>49.5</v>
      </c>
      <c r="E67" s="2">
        <f>Tabela22567891011[[#This Row],[PRODUZIDAS]]*VLOOKUP(Tabela22567891011[[#This Row],[SKU]],Tabela24[#All],10,0)</f>
        <v>39.590099999999993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>
        <v>22</v>
      </c>
      <c r="E69" s="2">
        <f>Tabela22567891011[[#This Row],[PRODUZIDAS]]*VLOOKUP(Tabela22567891011[[#This Row],[SKU]],Tabela24[#All],10,0)</f>
        <v>17.595599999999997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>
        <v>10</v>
      </c>
      <c r="E75" s="2">
        <f>Tabela22567891011[[#This Row],[PRODUZIDAS]]*VLOOKUP(Tabela22567891011[[#This Row],[SKU]],Tabela24[#All],10,0)</f>
        <v>7.9979999999999984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>
        <v>48.5</v>
      </c>
      <c r="E77" s="2">
        <f>Tabela22567891011[[#This Row],[PRODUZIDAS]]*VLOOKUP(Tabela22567891011[[#This Row],[SKU]],Tabela24[#All],10,0)</f>
        <v>38.790299999999995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>
        <v>39.5</v>
      </c>
      <c r="E100" s="2">
        <f>Tabela22567891011[[#This Row],[PRODUZIDAS]]*VLOOKUP(Tabela22567891011[[#This Row],[SKU]],Tabela24[#All],10,0)</f>
        <v>31.592099999999995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>
        <v>31.5</v>
      </c>
      <c r="E111" s="2">
        <f>Tabela22567891011[[#This Row],[PRODUZIDAS]]*VLOOKUP(Tabela22567891011[[#This Row],[SKU]],Tabela24[#All],10,0)</f>
        <v>20.286000000000001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>
        <v>10</v>
      </c>
      <c r="E114" s="2">
        <f>Tabela22567891011[[#This Row],[PRODUZIDAS]]*VLOOKUP(Tabela22567891011[[#This Row],[SKU]],Tabela24[#All],10,0)</f>
        <v>6.44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>
        <v>10</v>
      </c>
      <c r="E116" s="2">
        <f>Tabela22567891011[[#This Row],[PRODUZIDAS]]*VLOOKUP(Tabela22567891011[[#This Row],[SKU]],Tabela24[#All],10,0)</f>
        <v>6.44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>
        <v>9</v>
      </c>
      <c r="E118" s="2">
        <f>Tabela22567891011[[#This Row],[PRODUZIDAS]]*VLOOKUP(Tabela22567891011[[#This Row],[SKU]],Tabela24[#All],10,0)</f>
        <v>5.7960000000000003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>
        <v>24</v>
      </c>
      <c r="E128" s="2">
        <f>Tabela22567891011[[#This Row],[PRODUZIDAS]]*VLOOKUP(Tabela22567891011[[#This Row],[SKU]],Tabela24[#All],10,0)</f>
        <v>21.643999999999995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>
        <v>10</v>
      </c>
      <c r="E192" s="2">
        <f>Tabela22567891011[[#This Row],[PRODUZIDAS]]*VLOOKUP(Tabela22567891011[[#This Row],[SKU]],Tabela24[#All],10,0)</f>
        <v>6.44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>
        <v>86.5</v>
      </c>
      <c r="E201" s="2">
        <f>Tabela22567891011[[#This Row],[PRODUZIDAS]]*VLOOKUP(Tabela22567891011[[#This Row],[SKU]],Tabela24[#All],10,0)</f>
        <v>55.706000000000003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>
        <v>40</v>
      </c>
      <c r="E203" s="2">
        <f>Tabela22567891011[[#This Row],[PRODUZIDAS]]*VLOOKUP(Tabela22567891011[[#This Row],[SKU]],Tabela24[#All],10,0)</f>
        <v>36.073333333333323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87</v>
      </c>
      <c r="E231" s="2">
        <f>Tabela22567891011[[#This Row],[PRODUZIDAS]]*VLOOKUP(Tabela22567891011[[#This Row],[SKU]],Tabela24[#All],10,0)</f>
        <v>100.89514285714286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>
        <v>5</v>
      </c>
      <c r="E594" s="2">
        <f>Tabela22567891011[[#This Row],[PRODUZIDAS]]*VLOOKUP(Tabela22567891011[[#This Row],[SKU]],Tabela24[#All],10,0)</f>
        <v>5.798571428571428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>
        <v>50</v>
      </c>
      <c r="E636" s="2">
        <f>Tabela22567891011[[#This Row],[PRODUZIDAS]]*VLOOKUP(Tabela22567891011[[#This Row],[SKU]],Tabela24[#All],10,0)</f>
        <v>45.091666666666654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>
        <v>49.5</v>
      </c>
      <c r="E638" s="2">
        <f>Tabela22567891011[[#This Row],[PRODUZIDAS]]*VLOOKUP(Tabela22567891011[[#This Row],[SKU]],Tabela24[#All],10,0)</f>
        <v>44.64074999999999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>
        <v>20</v>
      </c>
      <c r="E640" s="2">
        <f>Tabela22567891011[[#This Row],[PRODUZIDAS]]*VLOOKUP(Tabela22567891011[[#This Row],[SKU]],Tabela24[#All],10,0)</f>
        <v>18.036666666666662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>
        <v>154.5</v>
      </c>
      <c r="E659" s="2">
        <f>Tabela22567891011[[#This Row],[PRODUZIDAS]]*VLOOKUP(Tabela22567891011[[#This Row],[SKU]],Tabela24[#All],10,0)</f>
        <v>179.17585714285715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topLeftCell="A635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465.16402937011566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>
        <v>19.5</v>
      </c>
      <c r="E16" s="2">
        <f>Tabela2256789101112[[#This Row],[PRODUZIDAS]]*VLOOKUP(Tabela2256789101112[[#This Row],[SKU]],Tabela24[#All],11,0)</f>
        <v>14.61086956521739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>
        <v>55</v>
      </c>
      <c r="E26" s="2">
        <f>Tabela2256789101112[[#This Row],[PRODUZIDAS]]*VLOOKUP(Tabela2256789101112[[#This Row],[SKU]],Tabela24[#All],11,0)</f>
        <v>42.4931506849315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>
        <v>151</v>
      </c>
      <c r="E46" s="2">
        <f>Tabela2256789101112[[#This Row],[PRODUZIDAS]]*VLOOKUP(Tabela2256789101112[[#This Row],[SKU]],Tabela24[#All],11,0)</f>
        <v>87.497260273972586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>
        <v>63</v>
      </c>
      <c r="E60" s="2">
        <f>Tabela2256789101112[[#This Row],[PRODUZIDAS]]*VLOOKUP(Tabela2256789101112[[#This Row],[SKU]],Tabela24[#All],11,0)</f>
        <v>36.505479452054786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>
        <v>29</v>
      </c>
      <c r="E67" s="2">
        <f>Tabela2256789101112[[#This Row],[PRODUZIDAS]]*VLOOKUP(Tabela2256789101112[[#This Row],[SKU]],Tabela24[#All],11,0)</f>
        <v>24.316499999999998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>
        <v>121</v>
      </c>
      <c r="E111" s="2">
        <f>Tabela2256789101112[[#This Row],[PRODUZIDAS]]*VLOOKUP(Tabela2256789101112[[#This Row],[SKU]],Tabela24[#All],11,0)</f>
        <v>79.482479999999995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>
        <v>10</v>
      </c>
      <c r="E114" s="2">
        <f>Tabela2256789101112[[#This Row],[PRODUZIDAS]]*VLOOKUP(Tabela2256789101112[[#This Row],[SKU]],Tabela24[#All],11,0)</f>
        <v>6.5688000000000004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>
        <v>10</v>
      </c>
      <c r="E116" s="2">
        <f>Tabela2256789101112[[#This Row],[PRODUZIDAS]]*VLOOKUP(Tabela2256789101112[[#This Row],[SKU]],Tabela24[#All],11,0)</f>
        <v>6.5688000000000004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>
        <v>43.5</v>
      </c>
      <c r="E128" s="2">
        <f>Tabela2256789101112[[#This Row],[PRODUZIDAS]]*VLOOKUP(Tabela2256789101112[[#This Row],[SKU]],Tabela24[#All],11,0)</f>
        <v>30.823374999999995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>
        <v>10.5</v>
      </c>
      <c r="E144" s="2">
        <f>Tabela2256789101112[[#This Row],[PRODUZIDAS]]*VLOOKUP(Tabela2256789101112[[#This Row],[SKU]],Tabela24[#All],11,0)</f>
        <v>8.1180000000000003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>
        <v>50</v>
      </c>
      <c r="E193" s="2">
        <f>Tabela2256789101112[[#This Row],[PRODUZIDAS]]*VLOOKUP(Tabela2256789101112[[#This Row],[SKU]],Tabela24[#All],11,0)</f>
        <v>32.844000000000001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>
        <v>1</v>
      </c>
      <c r="E359" s="2">
        <f>Tabela2256789101112[[#This Row],[PRODUZIDAS]]*VLOOKUP(Tabela2256789101112[[#This Row],[SKU]],Tabela24[#All],11,0)</f>
        <v>0.47727272727272724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>
        <v>5</v>
      </c>
      <c r="E594" s="2">
        <f>Tabela2256789101112[[#This Row],[PRODUZIDAS]]*VLOOKUP(Tabela2256789101112[[#This Row],[SKU]],Tabela24[#All],11,0)</f>
        <v>3.8657142857142857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>
        <v>50</v>
      </c>
      <c r="E636" s="2">
        <f>Tabela2256789101112[[#This Row],[PRODUZIDAS]]*VLOOKUP(Tabela2256789101112[[#This Row],[SKU]],Tabela24[#All],11,0)</f>
        <v>35.42916666666666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>
        <v>49.5</v>
      </c>
      <c r="E638" s="2">
        <f>Tabela2256789101112[[#This Row],[PRODUZIDAS]]*VLOOKUP(Tabela2256789101112[[#This Row],[SKU]],Tabela24[#All],11,0)</f>
        <v>35.074874999999992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>
        <v>26.5</v>
      </c>
      <c r="E659" s="2">
        <f>Tabela2256789101112[[#This Row],[PRODUZIDAS]]*VLOOKUP(Tabela2256789101112[[#This Row],[SKU]],Tabela24[#All],11,0)</f>
        <v>20.488285714285713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1196.9794766585708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>
        <v>97</v>
      </c>
      <c r="E14" s="2">
        <f>Tabela225678910111213[[#This Row],[PRODUZIDAS]]*VLOOKUP(Tabela225678910111213[[#This Row],[SKU]],Tabela24[#All],12,0)</f>
        <v>112.3231884057971</v>
      </c>
    </row>
    <row r="15" spans="2:9" x14ac:dyDescent="0.25">
      <c r="B15" s="3" t="s">
        <v>20</v>
      </c>
      <c r="C15" s="3" t="s">
        <v>21</v>
      </c>
      <c r="D15" s="1">
        <v>90.5</v>
      </c>
      <c r="E15" s="2">
        <f>Tabela225678910111213[[#This Row],[PRODUZIDAS]]*VLOOKUP(Tabela225678910111213[[#This Row],[SKU]],Tabela24[#All],12,0)</f>
        <v>104.7963768115942</v>
      </c>
    </row>
    <row r="16" spans="2:9" x14ac:dyDescent="0.25">
      <c r="B16" s="3" t="s">
        <v>22</v>
      </c>
      <c r="C16" s="3" t="s">
        <v>23</v>
      </c>
      <c r="D16" s="1">
        <v>19.5</v>
      </c>
      <c r="E16" s="2">
        <f>Tabela225678910111213[[#This Row],[PRODUZIDAS]]*VLOOKUP(Tabela225678910111213[[#This Row],[SKU]],Tabela24[#All],12,0)</f>
        <v>22.580434782608695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>
        <v>242.5</v>
      </c>
      <c r="E19" s="2">
        <f>Tabela225678910111213[[#This Row],[PRODUZIDAS]]*VLOOKUP(Tabela225678910111213[[#This Row],[SKU]],Tabela24[#All],12,0)</f>
        <v>280.80797101449275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>
        <v>105</v>
      </c>
      <c r="E23" s="2">
        <f>Tabela225678910111213[[#This Row],[PRODUZIDAS]]*VLOOKUP(Tabela225678910111213[[#This Row],[SKU]],Tabela24[#All],12,0)</f>
        <v>121.58695652173913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>
        <v>146.5</v>
      </c>
      <c r="E46" s="2">
        <f>Tabela225678910111213[[#This Row],[PRODUZIDAS]]*VLOOKUP(Tabela225678910111213[[#This Row],[SKU]],Tabela24[#All],12,0)</f>
        <v>150.91506849315067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>
        <v>77</v>
      </c>
      <c r="E60" s="2">
        <f>Tabela225678910111213[[#This Row],[PRODUZIDAS]]*VLOOKUP(Tabela225678910111213[[#This Row],[SKU]],Tabela24[#All],12,0)</f>
        <v>79.320547945205476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>
        <v>10</v>
      </c>
      <c r="E114" s="2">
        <f>Tabela225678910111213[[#This Row],[PRODUZIDAS]]*VLOOKUP(Tabela225678910111213[[#This Row],[SKU]],Tabela24[#All],12,0)</f>
        <v>10.947999999999997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>
        <v>21</v>
      </c>
      <c r="E118" s="2">
        <f>Tabela225678910111213[[#This Row],[PRODUZIDAS]]*VLOOKUP(Tabela225678910111213[[#This Row],[SKU]],Tabela24[#All],12,0)</f>
        <v>22.990799999999997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>
        <v>33.5</v>
      </c>
      <c r="E144" s="2">
        <f>Tabela225678910111213[[#This Row],[PRODUZIDAS]]*VLOOKUP(Tabela225678910111213[[#This Row],[SKU]],Tabela24[#All],12,0)</f>
        <v>36.692071428571424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>
        <v>20</v>
      </c>
      <c r="E146" s="2">
        <f>Tabela225678910111213[[#This Row],[PRODUZIDAS]]*VLOOKUP(Tabela225678910111213[[#This Row],[SKU]],Tabela24[#All],12,0)</f>
        <v>21.905714285714282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>
        <v>0.5</v>
      </c>
      <c r="E201" s="2">
        <f>Tabela225678910111213[[#This Row],[PRODUZIDAS]]*VLOOKUP(Tabela225678910111213[[#This Row],[SKU]],Tabela24[#All],12,0)</f>
        <v>0.54739999999999989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>
        <v>1</v>
      </c>
      <c r="E359" s="2">
        <f>Tabela225678910111213[[#This Row],[PRODUZIDAS]]*VLOOKUP(Tabela225678910111213[[#This Row],[SKU]],Tabela24[#All],12,0)</f>
        <v>0.88636363636363635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>
        <v>47.5</v>
      </c>
      <c r="E638" s="2">
        <f>Tabela225678910111213[[#This Row],[PRODUZIDAS]]*VLOOKUP(Tabela225678910111213[[#This Row],[SKU]],Tabela24[#All],12,0)</f>
        <v>42.837083333333325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>
        <v>71.5</v>
      </c>
      <c r="E656" s="2">
        <f>Tabela225678910111213[[#This Row],[PRODUZIDAS]]*VLOOKUP(Tabela225678910111213[[#This Row],[SKU]],Tabela24[#All],12,0)</f>
        <v>78.312928571428571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>
        <v>100</v>
      </c>
      <c r="E662" s="2">
        <f>Tabela225678910111213[[#This Row],[PRODUZIDAS]]*VLOOKUP(Tabela225678910111213[[#This Row],[SKU]],Tabela24[#All],12,0)</f>
        <v>109.52857142857142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1060.1655255509229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>
        <v>14</v>
      </c>
      <c r="E6" s="2">
        <f>Tabela22567891011121314[[#This Row],[PRODUZIDAS]]*VLOOKUP(Tabela22567891011121314[[#This Row],[SKU]],Tabela24[#All],13,0)</f>
        <v>17.165217391304349</v>
      </c>
    </row>
    <row r="7" spans="2:9" x14ac:dyDescent="0.25">
      <c r="B7" s="3" t="s">
        <v>4</v>
      </c>
      <c r="C7" s="3" t="s">
        <v>5</v>
      </c>
      <c r="D7" s="1">
        <v>14</v>
      </c>
      <c r="E7" s="2">
        <f>Tabela22567891011121314[[#This Row],[PRODUZIDAS]]*VLOOKUP(Tabela22567891011121314[[#This Row],[SKU]],Tabela24[#All],13,0)</f>
        <v>17.165217391304349</v>
      </c>
    </row>
    <row r="8" spans="2:9" x14ac:dyDescent="0.25">
      <c r="B8" s="3" t="s">
        <v>6</v>
      </c>
      <c r="C8" s="3" t="s">
        <v>7</v>
      </c>
      <c r="D8" s="1">
        <v>14</v>
      </c>
      <c r="E8" s="2">
        <f>Tabela22567891011121314[[#This Row],[PRODUZIDAS]]*VLOOKUP(Tabela22567891011121314[[#This Row],[SKU]],Tabela24[#All],13,0)</f>
        <v>17.165217391304349</v>
      </c>
    </row>
    <row r="9" spans="2:9" x14ac:dyDescent="0.25">
      <c r="B9" s="3" t="s">
        <v>8</v>
      </c>
      <c r="C9" s="3" t="s">
        <v>9</v>
      </c>
      <c r="D9" s="1">
        <v>15</v>
      </c>
      <c r="E9" s="2">
        <f>Tabela22567891011121314[[#This Row],[PRODUZIDAS]]*VLOOKUP(Tabela22567891011121314[[#This Row],[SKU]],Tabela24[#All],13,0)</f>
        <v>18.391304347826086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>
        <v>15</v>
      </c>
      <c r="E15" s="2">
        <f>Tabela22567891011121314[[#This Row],[PRODUZIDAS]]*VLOOKUP(Tabela22567891011121314[[#This Row],[SKU]],Tabela24[#All],13,0)</f>
        <v>18.391304347826086</v>
      </c>
    </row>
    <row r="16" spans="2:9" x14ac:dyDescent="0.25">
      <c r="B16" s="3" t="s">
        <v>22</v>
      </c>
      <c r="C16" s="3" t="s">
        <v>23</v>
      </c>
      <c r="D16" s="1">
        <v>19</v>
      </c>
      <c r="E16" s="2">
        <f>Tabela22567891011121314[[#This Row],[PRODUZIDAS]]*VLOOKUP(Tabela22567891011121314[[#This Row],[SKU]],Tabela24[#All],13,0)</f>
        <v>23.295652173913044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>
        <v>108</v>
      </c>
      <c r="E19" s="2">
        <f>Tabela22567891011121314[[#This Row],[PRODUZIDAS]]*VLOOKUP(Tabela22567891011121314[[#This Row],[SKU]],Tabela24[#All],13,0)</f>
        <v>132.41739130434783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>
        <v>10</v>
      </c>
      <c r="E22" s="2">
        <f>Tabela22567891011121314[[#This Row],[PRODUZIDAS]]*VLOOKUP(Tabela22567891011121314[[#This Row],[SKU]],Tabela24[#All],13,0)</f>
        <v>12.260869565217391</v>
      </c>
    </row>
    <row r="23" spans="2:5" x14ac:dyDescent="0.25">
      <c r="B23" s="3" t="s">
        <v>36</v>
      </c>
      <c r="C23" s="3" t="s">
        <v>37</v>
      </c>
      <c r="D23" s="1">
        <v>60</v>
      </c>
      <c r="E23" s="2">
        <f>Tabela22567891011121314[[#This Row],[PRODUZIDAS]]*VLOOKUP(Tabela22567891011121314[[#This Row],[SKU]],Tabela24[#All],13,0)</f>
        <v>73.565217391304344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>
        <v>240</v>
      </c>
      <c r="E26" s="2">
        <f>Tabela22567891011121314[[#This Row],[PRODUZIDAS]]*VLOOKUP(Tabela22567891011121314[[#This Row],[SKU]],Tabela24[#All],13,0)</f>
        <v>278.1369863013698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>
        <v>7</v>
      </c>
      <c r="E43" s="2">
        <f>Tabela22567891011121314[[#This Row],[PRODUZIDAS]]*VLOOKUP(Tabela22567891011121314[[#This Row],[SKU]],Tabela24[#All],13,0)</f>
        <v>8.1123287671232855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>
        <v>66</v>
      </c>
      <c r="E46" s="2">
        <f>Tabela22567891011121314[[#This Row],[PRODUZIDAS]]*VLOOKUP(Tabela22567891011121314[[#This Row],[SKU]],Tabela24[#All],13,0)</f>
        <v>76.487671232876693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>
        <v>36</v>
      </c>
      <c r="E60" s="2">
        <f>Tabela22567891011121314[[#This Row],[PRODUZIDAS]]*VLOOKUP(Tabela22567891011121314[[#This Row],[SKU]],Tabela24[#All],13,0)</f>
        <v>41.720547945205475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>
        <v>19</v>
      </c>
      <c r="E74" s="2">
        <f>Tabela22567891011121314[[#This Row],[PRODUZIDAS]]*VLOOKUP(Tabela22567891011121314[[#This Row],[SKU]],Tabela24[#All],13,0)</f>
        <v>22.058999999999997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>
        <v>25</v>
      </c>
      <c r="E77" s="2">
        <f>Tabela22567891011121314[[#This Row],[PRODUZIDAS]]*VLOOKUP(Tabela22567891011121314[[#This Row],[SKU]],Tabela24[#All],13,0)</f>
        <v>29.024999999999995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>
        <v>63</v>
      </c>
      <c r="E112" s="2">
        <f>Tabela22567891011121314[[#This Row],[PRODUZIDAS]]*VLOOKUP(Tabela22567891011121314[[#This Row],[SKU]],Tabela24[#All],13,0)</f>
        <v>73.029599999999988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>
        <v>12</v>
      </c>
      <c r="E114" s="2">
        <f>Tabela22567891011121314[[#This Row],[PRODUZIDAS]]*VLOOKUP(Tabela22567891011121314[[#This Row],[SKU]],Tabela24[#All],13,0)</f>
        <v>13.910399999999997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>
        <v>3</v>
      </c>
      <c r="E116" s="2">
        <f>Tabela22567891011121314[[#This Row],[PRODUZIDAS]]*VLOOKUP(Tabela22567891011121314[[#This Row],[SKU]],Tabela24[#All],13,0)</f>
        <v>3.4775999999999994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>
        <v>1</v>
      </c>
      <c r="E122" s="2">
        <f>Tabela22567891011121314[[#This Row],[PRODUZIDAS]]*VLOOKUP(Tabela22567891011121314[[#This Row],[SKU]],Tabela24[#All],13,0)</f>
        <v>1.1594999999999998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>
        <v>28</v>
      </c>
      <c r="E146" s="2">
        <f>Tabela22567891011121314[[#This Row],[PRODUZIDAS]]*VLOOKUP(Tabela22567891011121314[[#This Row],[SKU]],Tabela24[#All],13,0)</f>
        <v>32.472000000000001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>
        <v>25</v>
      </c>
      <c r="E638" s="2">
        <f>Tabela22567891011121314[[#This Row],[PRODUZIDAS]]*VLOOKUP(Tabela22567891011121314[[#This Row],[SKU]],Tabela24[#All],13,0)</f>
        <v>28.987499999999994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>
        <v>16</v>
      </c>
      <c r="E656" s="2">
        <f>Tabela22567891011121314[[#This Row],[PRODUZIDAS]]*VLOOKUP(Tabela22567891011121314[[#This Row],[SKU]],Tabela24[#All],13,0)</f>
        <v>18.555428571428571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>
        <v>89</v>
      </c>
      <c r="E662" s="2">
        <f>Tabela22567891011121314[[#This Row],[PRODUZIDAS]]*VLOOKUP(Tabela22567891011121314[[#This Row],[SKU]],Tabela24[#All],13,0)</f>
        <v>103.21457142857143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235.59233901131626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>
        <v>14</v>
      </c>
      <c r="E6" s="2">
        <f>Tabela2256789101112131415[[#This Row],[PRODUZIDAS]]*VLOOKUP(Tabela2256789101112131415[[#This Row],[SKU]],Tabela24[#All],14,0)</f>
        <v>3.8144927536231883</v>
      </c>
    </row>
    <row r="7" spans="2:9" x14ac:dyDescent="0.25">
      <c r="B7" s="3" t="s">
        <v>4</v>
      </c>
      <c r="C7" s="3" t="s">
        <v>5</v>
      </c>
      <c r="D7" s="1">
        <v>14</v>
      </c>
      <c r="E7" s="2">
        <f>Tabela2256789101112131415[[#This Row],[PRODUZIDAS]]*VLOOKUP(Tabela2256789101112131415[[#This Row],[SKU]],Tabela24[#All],14,0)</f>
        <v>3.8144927536231883</v>
      </c>
    </row>
    <row r="8" spans="2:9" x14ac:dyDescent="0.25">
      <c r="B8" s="3" t="s">
        <v>6</v>
      </c>
      <c r="C8" s="3" t="s">
        <v>7</v>
      </c>
      <c r="D8" s="1">
        <v>14</v>
      </c>
      <c r="E8" s="2">
        <f>Tabela2256789101112131415[[#This Row],[PRODUZIDAS]]*VLOOKUP(Tabela2256789101112131415[[#This Row],[SKU]],Tabela24[#All],14,0)</f>
        <v>3.8144927536231883</v>
      </c>
    </row>
    <row r="9" spans="2:9" x14ac:dyDescent="0.25">
      <c r="B9" s="3" t="s">
        <v>8</v>
      </c>
      <c r="C9" s="3" t="s">
        <v>9</v>
      </c>
      <c r="D9" s="1">
        <v>15</v>
      </c>
      <c r="E9" s="2">
        <f>Tabela2256789101112131415[[#This Row],[PRODUZIDAS]]*VLOOKUP(Tabela2256789101112131415[[#This Row],[SKU]],Tabela24[#All],14,0)</f>
        <v>4.0869565217391308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>
        <v>15</v>
      </c>
      <c r="E15" s="2">
        <f>Tabela2256789101112131415[[#This Row],[PRODUZIDAS]]*VLOOKUP(Tabela2256789101112131415[[#This Row],[SKU]],Tabela24[#All],14,0)</f>
        <v>4.0869565217391308</v>
      </c>
    </row>
    <row r="16" spans="2:9" x14ac:dyDescent="0.25">
      <c r="B16" s="3" t="s">
        <v>22</v>
      </c>
      <c r="C16" s="3" t="s">
        <v>23</v>
      </c>
      <c r="D16" s="1">
        <v>19</v>
      </c>
      <c r="E16" s="2">
        <f>Tabela2256789101112131415[[#This Row],[PRODUZIDAS]]*VLOOKUP(Tabela2256789101112131415[[#This Row],[SKU]],Tabela24[#All],14,0)</f>
        <v>5.1768115942028983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>
        <v>108</v>
      </c>
      <c r="E19" s="2">
        <f>Tabela2256789101112131415[[#This Row],[PRODUZIDAS]]*VLOOKUP(Tabela2256789101112131415[[#This Row],[SKU]],Tabela24[#All],14,0)</f>
        <v>29.42608695652174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>
        <v>10</v>
      </c>
      <c r="E22" s="2">
        <f>Tabela2256789101112131415[[#This Row],[PRODUZIDAS]]*VLOOKUP(Tabela2256789101112131415[[#This Row],[SKU]],Tabela24[#All],14,0)</f>
        <v>2.7246376811594204</v>
      </c>
    </row>
    <row r="23" spans="2:5" x14ac:dyDescent="0.25">
      <c r="B23" s="3" t="s">
        <v>36</v>
      </c>
      <c r="C23" s="3" t="s">
        <v>37</v>
      </c>
      <c r="D23" s="1">
        <v>60</v>
      </c>
      <c r="E23" s="2">
        <f>Tabela2256789101112131415[[#This Row],[PRODUZIDAS]]*VLOOKUP(Tabela2256789101112131415[[#This Row],[SKU]],Tabela24[#All],14,0)</f>
        <v>16.347826086956523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>
        <v>240</v>
      </c>
      <c r="E26" s="2">
        <f>Tabela2256789101112131415[[#This Row],[PRODUZIDAS]]*VLOOKUP(Tabela2256789101112131415[[#This Row],[SKU]],Tabela24[#All],14,0)</f>
        <v>61.80821917808219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>
        <v>7</v>
      </c>
      <c r="E43" s="2">
        <f>Tabela2256789101112131415[[#This Row],[PRODUZIDAS]]*VLOOKUP(Tabela2256789101112131415[[#This Row],[SKU]],Tabela24[#All],14,0)</f>
        <v>1.8027397260273972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>
        <v>66</v>
      </c>
      <c r="E46" s="2">
        <f>Tabela2256789101112131415[[#This Row],[PRODUZIDAS]]*VLOOKUP(Tabela2256789101112131415[[#This Row],[SKU]],Tabela24[#All],14,0)</f>
        <v>16.997260273972604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>
        <v>36</v>
      </c>
      <c r="E60" s="2">
        <f>Tabela2256789101112131415[[#This Row],[PRODUZIDAS]]*VLOOKUP(Tabela2256789101112131415[[#This Row],[SKU]],Tabela24[#All],14,0)</f>
        <v>9.2712328767123289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>
        <v>19</v>
      </c>
      <c r="E74" s="2">
        <f>Tabela2256789101112131415[[#This Row],[PRODUZIDAS]]*VLOOKUP(Tabela2256789101112131415[[#This Row],[SKU]],Tabela24[#All],14,0)</f>
        <v>4.9020000000000001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>
        <v>25</v>
      </c>
      <c r="E77" s="2">
        <f>Tabela2256789101112131415[[#This Row],[PRODUZIDAS]]*VLOOKUP(Tabela2256789101112131415[[#This Row],[SKU]],Tabela24[#All],14,0)</f>
        <v>6.45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>
        <v>63</v>
      </c>
      <c r="E112" s="2">
        <f>Tabela2256789101112131415[[#This Row],[PRODUZIDAS]]*VLOOKUP(Tabela2256789101112131415[[#This Row],[SKU]],Tabela24[#All],14,0)</f>
        <v>16.2288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>
        <v>12</v>
      </c>
      <c r="E114" s="2">
        <f>Tabela2256789101112131415[[#This Row],[PRODUZIDAS]]*VLOOKUP(Tabela2256789101112131415[[#This Row],[SKU]],Tabela24[#All],14,0)</f>
        <v>3.0911999999999997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>
        <v>3</v>
      </c>
      <c r="E116" s="2">
        <f>Tabela2256789101112131415[[#This Row],[PRODUZIDAS]]*VLOOKUP(Tabela2256789101112131415[[#This Row],[SKU]],Tabela24[#All],14,0)</f>
        <v>0.77279999999999993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>
        <v>1</v>
      </c>
      <c r="E122" s="2">
        <f>Tabela2256789101112131415[[#This Row],[PRODUZIDAS]]*VLOOKUP(Tabela2256789101112131415[[#This Row],[SKU]],Tabela24[#All],14,0)</f>
        <v>0.25766666666666665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>
        <v>28</v>
      </c>
      <c r="E146" s="2">
        <f>Tabela2256789101112131415[[#This Row],[PRODUZIDAS]]*VLOOKUP(Tabela2256789101112131415[[#This Row],[SKU]],Tabela24[#All],14,0)</f>
        <v>7.2160000000000002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>
        <v>25</v>
      </c>
      <c r="E638" s="2">
        <f>Tabela2256789101112131415[[#This Row],[PRODUZIDAS]]*VLOOKUP(Tabela2256789101112131415[[#This Row],[SKU]],Tabela24[#All],14,0)</f>
        <v>6.4416666666666664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>
        <v>16</v>
      </c>
      <c r="E656" s="2">
        <f>Tabela2256789101112131415[[#This Row],[PRODUZIDAS]]*VLOOKUP(Tabela2256789101112131415[[#This Row],[SKU]],Tabela24[#All],14,0)</f>
        <v>4.1234285714285717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>
        <v>89</v>
      </c>
      <c r="E662" s="2">
        <f>Tabela2256789101112131415[[#This Row],[PRODUZIDAS]]*VLOOKUP(Tabela2256789101112131415[[#This Row],[SKU]],Tabela24[#All],14,0)</f>
        <v>22.93657142857143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2025-02-26T16:26:56Z</dcterms:modified>
</cp:coreProperties>
</file>