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B4B4F743-CC87-4A2D-AFE9-6729BB2BC68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<sst xmlns="http://schemas.openxmlformats.org/spreadsheetml/2006/main" count="26032" uniqueCount="1899">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</sst>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45713</v>
      </c>
      <c r="C2" s="31"/>
      <c r="D2" s="33">
        <f>SUM(Tabela15[VALOR])</f>
        <v>6486.975009150713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367.07544564338178</v>
      </c>
      <c r="D7" s="26"/>
      <c r="E7" s="26">
        <f>Tabela15[[#This Row],[VALOR]]-Tabela15[[#This Row],[Custo Setor]]</f>
        <v>367.07544564338178</v>
      </c>
    </row>
    <row r="8" spans="2:5" x14ac:dyDescent="0.25">
      <c r="B8" t="s">
        <v>1883</v>
      </c>
      <c r="C8" s="21">
        <f t="array" ref="C8">'2 - CORTE VOIL'!G4</f>
        <v>394.03487999999993</v>
      </c>
      <c r="D8" s="26"/>
      <c r="E8" s="26">
        <f>Tabela15[[#This Row],[VALOR]]-Tabela15[[#This Row],[Custo Setor]]</f>
        <v>394.03487999999993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1458.7012833333331</v>
      </c>
      <c r="D10" s="26"/>
      <c r="E10" s="26">
        <f>Tabela15[[#This Row],[VALOR]]-Tabela15[[#This Row],[Custo Setor]]</f>
        <v>1458.7012833333331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5.0977499999999996</v>
      </c>
      <c r="D12" s="26"/>
      <c r="E12" s="26">
        <f>Tabela15[[#This Row],[VALOR]]-Tabela15[[#This Row],[Custo Setor]]</f>
        <v>5.0977499999999996</v>
      </c>
    </row>
    <row r="13" spans="2:5" x14ac:dyDescent="0.25">
      <c r="B13" t="s">
        <v>1888</v>
      </c>
      <c r="C13" s="21">
        <f t="array" ref="C13">'7 - PALETEIRA'!G4</f>
        <v>793.69766305624114</v>
      </c>
      <c r="D13" s="26"/>
      <c r="E13" s="26">
        <f>Tabela15[[#This Row],[VALOR]]-Tabela15[[#This Row],[Custo Setor]]</f>
        <v>793.69766305624114</v>
      </c>
    </row>
    <row r="14" spans="2:5" x14ac:dyDescent="0.25">
      <c r="B14" t="s">
        <v>1889</v>
      </c>
      <c r="C14" s="21">
        <f>'8 - ACABAMENTO'!G4</f>
        <v>388.09161718710118</v>
      </c>
      <c r="D14" s="26"/>
      <c r="E14" s="26">
        <f>Tabela15[[#This Row],[VALOR]]-Tabela15[[#This Row],[Custo Setor]]</f>
        <v>388.09161718710118</v>
      </c>
    </row>
    <row r="15" spans="2:5" x14ac:dyDescent="0.25">
      <c r="B15" t="s">
        <v>1890</v>
      </c>
      <c r="C15" s="21">
        <f t="array" ref="C15">'9 - FURO'!G4</f>
        <v>629.37345984954197</v>
      </c>
      <c r="D15" s="26"/>
      <c r="E15" s="26">
        <f>Tabela15[[#This Row],[VALOR]]-Tabela15[[#This Row],[Custo Setor]]</f>
        <v>629.37345984954197</v>
      </c>
    </row>
    <row r="16" spans="2:5" x14ac:dyDescent="0.25">
      <c r="B16" t="s">
        <v>1891</v>
      </c>
      <c r="C16" s="21">
        <f t="array" ref="C16">'10 - ILHOS'!G4</f>
        <v>840.94041740406681</v>
      </c>
      <c r="D16" s="26"/>
      <c r="E16" s="26">
        <f>Tabela15[[#This Row],[VALOR]]-Tabela15[[#This Row],[Custo Setor]]</f>
        <v>840.94041740406681</v>
      </c>
    </row>
    <row r="17" spans="2:5" x14ac:dyDescent="0.25">
      <c r="B17" t="s">
        <v>1892</v>
      </c>
      <c r="C17" s="21">
        <f t="array" ref="C17">'11 - DOBRA'!G4</f>
        <v>1316.7438576448569</v>
      </c>
      <c r="D17" s="26"/>
      <c r="E17" s="26">
        <f>Tabela15[[#This Row],[VALOR]]-Tabela15[[#This Row],[Custo Setor]]</f>
        <v>1316.7438576448569</v>
      </c>
    </row>
    <row r="18" spans="2:5" x14ac:dyDescent="0.25">
      <c r="B18" t="s">
        <v>1893</v>
      </c>
      <c r="C18" s="21">
        <f t="array" ref="C18">'12 - EMBALAGEM'!G4</f>
        <v>293.21863503219043</v>
      </c>
      <c r="D18" s="26"/>
      <c r="E18" s="26">
        <f>Tabela15[[#This Row],[VALOR]]-Tabela15[[#This Row],[Custo Setor]]</f>
        <v>293.21863503219043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6486.975009150713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60" workbookViewId="0">
      <selection activeCell="D270" sqref="D27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367.07544564338178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100</v>
      </c>
      <c r="E10" s="2">
        <f>Tabela2[[#This Row],[PRODUZIDAS]]*VLOOKUP(Tabela2[[#This Row],[SKU]],Tabela24[#All],3,0)</f>
        <v>47.681159420289852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165</v>
      </c>
      <c r="E30" s="2">
        <f>Tabela2[[#This Row],[PRODUZIDAS]]*VLOOKUP(Tabela2[[#This Row],[SKU]],Tabela24[#All],3,0)</f>
        <v>42.493150684931507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15</v>
      </c>
      <c r="E35" s="2">
        <f>Tabela2[[#This Row],[PRODUZIDAS]]*VLOOKUP(Tabela2[[#This Row],[SKU]],Tabela24[#All],3,0)</f>
        <v>3.8630136986301369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55</v>
      </c>
      <c r="E38" s="2">
        <f>Tabela2[[#This Row],[PRODUZIDAS]]*VLOOKUP(Tabela2[[#This Row],[SKU]],Tabela24[#All],3,0)</f>
        <v>14.872602739726025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8</v>
      </c>
      <c r="E64" s="2">
        <f>Tabela2[[#This Row],[PRODUZIDAS]]*VLOOKUP(Tabela2[[#This Row],[SKU]],Tabela24[#All],3,0)</f>
        <v>2.1632876712328764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Tabela2[[#This Row],[PRODUZIDAS]]*VLOOKUP(Tabela2[[#This Row],[SKU]],Tabela24[#All],3,0)</f>
        <v>1.0835999999999999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25</v>
      </c>
      <c r="E75" s="2">
        <f>Tabela2[[#This Row],[PRODUZIDAS]]*VLOOKUP(Tabela2[[#This Row],[SKU]],Tabela24[#All],3,0)</f>
        <v>6.7724999999999991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>
        <v>24</v>
      </c>
      <c r="E111" s="2">
        <f>Tabela2[[#This Row],[PRODUZIDAS]]*VLOOKUP(Tabela2[[#This Row],[SKU]],Tabela24[#All],3,0)</f>
        <v>3.7094399999999994</v>
      </c>
    </row>
    <row r="112" spans="2:5" x14ac:dyDescent="0.25">
      <c r="B112" s="3" t="s">
        <v>214</v>
      </c>
      <c r="C112" s="3" t="s">
        <v>215</v>
      </c>
      <c r="D112" s="1">
        <v>4</v>
      </c>
      <c r="E112" s="2">
        <f>Tabela2[[#This Row],[PRODUZIDAS]]*VLOOKUP(Tabela2[[#This Row],[SKU]],Tabela24[#All],3,0)</f>
        <v>0.6182399999999999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Tabela2[[#This Row],[PRODUZIDAS]]*VLOOKUP(Tabela2[[#This Row],[SKU]],Tabela24[#All],3,0)</f>
        <v>1.9325000000000001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Tabela2[[#This Row],[PRODUZIDAS]]*VLOOKUP(Tabela2[[#This Row],[SKU]],Tabela24[#All],3,0)</f>
        <v>0.32208333333333333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>
        <v>2</v>
      </c>
      <c r="E142" s="2">
        <f>Tabela2[[#This Row],[PRODUZIDAS]]*VLOOKUP(Tabela2[[#This Row],[SKU]],Tabela24[#All],3,0)</f>
        <v>0.64416666666666667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6</v>
      </c>
      <c r="E144" s="2">
        <f>Tabela2[[#This Row],[PRODUZIDAS]]*VLOOKUP(Tabela2[[#This Row],[SKU]],Tabela24[#All],3,0)</f>
        <v>1.9328571428571431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>
        <v>4</v>
      </c>
      <c r="E146" s="2">
        <f>Tabela2[[#This Row],[PRODUZIDAS]]*VLOOKUP(Tabela2[[#This Row],[SKU]],Tabela24[#All],3,0)</f>
        <v>1.2885714285714287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2</v>
      </c>
      <c r="E174" s="2">
        <f>Tabela2[[#This Row],[PRODUZIDAS]]*VLOOKUP(Tabela2[[#This Row],[SKU]],Tabela24[#All],3,0)</f>
        <v>0.64428571428571435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>
        <v>1</v>
      </c>
      <c r="E191" s="2">
        <f>Tabela2[[#This Row],[PRODUZIDAS]]*VLOOKUP(Tabela2[[#This Row],[SKU]],Tabela24[#All],3,0)</f>
        <v>0.38669999999999999</v>
      </c>
    </row>
    <row r="192" spans="2:5" x14ac:dyDescent="0.25">
      <c r="B192" s="3" t="s">
        <v>374</v>
      </c>
      <c r="C192" s="3" t="s">
        <v>375</v>
      </c>
      <c r="D192" s="1">
        <v>12</v>
      </c>
      <c r="E192" s="2">
        <f>Tabela2[[#This Row],[PRODUZIDAS]]*VLOOKUP(Tabela2[[#This Row],[SKU]],Tabela24[#All],3,0)</f>
        <v>1.8547199999999997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Tabela2[[#This Row],[PRODUZIDAS]]*VLOOKUP(Tabela2[[#This Row],[SKU]],Tabela24[#All],3,0)</f>
        <v>1.5455999999999999</v>
      </c>
    </row>
    <row r="194" spans="2:5" x14ac:dyDescent="0.25">
      <c r="B194" s="3" t="s">
        <v>378</v>
      </c>
      <c r="C194" s="3" t="s">
        <v>379</v>
      </c>
      <c r="D194" s="1">
        <v>22</v>
      </c>
      <c r="E194" s="2">
        <f>Tabela2[[#This Row],[PRODUZIDAS]]*VLOOKUP(Tabela2[[#This Row],[SKU]],Tabela24[#All],3,0)</f>
        <v>3.4003199999999993</v>
      </c>
    </row>
    <row r="195" spans="2:5" x14ac:dyDescent="0.25">
      <c r="B195" s="3" t="s">
        <v>380</v>
      </c>
      <c r="C195" s="3" t="s">
        <v>381</v>
      </c>
      <c r="D195" s="1">
        <v>9</v>
      </c>
      <c r="E195" s="2">
        <f>Tabela2[[#This Row],[PRODUZIDAS]]*VLOOKUP(Tabela2[[#This Row],[SKU]],Tabela24[#All],3,0)</f>
        <v>1.3910399999999998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19</v>
      </c>
      <c r="E197" s="2">
        <f>Tabela2[[#This Row],[PRODUZIDAS]]*VLOOKUP(Tabela2[[#This Row],[SKU]],Tabela24[#All],3,0)</f>
        <v>2.9366399999999997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>
        <v>4</v>
      </c>
      <c r="E202" s="2">
        <f>Tabela2[[#This Row],[PRODUZIDAS]]*VLOOKUP(Tabela2[[#This Row],[SKU]],Tabela24[#All],3,0)</f>
        <v>0.6182399999999999</v>
      </c>
    </row>
    <row r="203" spans="2:5" x14ac:dyDescent="0.25">
      <c r="B203" s="3" t="s">
        <v>396</v>
      </c>
      <c r="C203" s="3" t="s">
        <v>397</v>
      </c>
      <c r="D203" s="1">
        <v>9</v>
      </c>
      <c r="E203" s="2">
        <f>Tabela2[[#This Row],[PRODUZIDAS]]*VLOOKUP(Tabela2[[#This Row],[SKU]],Tabela24[#All],3,0)</f>
        <v>2.8987500000000002</v>
      </c>
    </row>
    <row r="204" spans="2:5" x14ac:dyDescent="0.25">
      <c r="B204" s="3" t="s">
        <v>398</v>
      </c>
      <c r="C204" s="3" t="s">
        <v>399</v>
      </c>
      <c r="D204" s="1">
        <v>10</v>
      </c>
      <c r="E204" s="2">
        <f>Tabela2[[#This Row],[PRODUZIDAS]]*VLOOKUP(Tabela2[[#This Row],[SKU]],Tabela24[#All],3,0)</f>
        <v>3.2208333333333332</v>
      </c>
    </row>
    <row r="205" spans="2:5" x14ac:dyDescent="0.25">
      <c r="B205" s="3" t="s">
        <v>400</v>
      </c>
      <c r="C205" s="3" t="s">
        <v>401</v>
      </c>
      <c r="D205" s="1">
        <v>26</v>
      </c>
      <c r="E205" s="2">
        <f>Tabela2[[#This Row],[PRODUZIDAS]]*VLOOKUP(Tabela2[[#This Row],[SKU]],Tabela24[#All],3,0)</f>
        <v>8.3741666666666674</v>
      </c>
    </row>
    <row r="206" spans="2:5" x14ac:dyDescent="0.25">
      <c r="B206" s="3" t="s">
        <v>402</v>
      </c>
      <c r="C206" s="3" t="s">
        <v>403</v>
      </c>
      <c r="D206" s="1">
        <v>3</v>
      </c>
      <c r="E206" s="2">
        <f>Tabela2[[#This Row],[PRODUZIDAS]]*VLOOKUP(Tabela2[[#This Row],[SKU]],Tabela24[#All],3,0)</f>
        <v>0.96625000000000005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>
        <v>8</v>
      </c>
      <c r="E208" s="2">
        <f>Tabela2[[#This Row],[PRODUZIDAS]]*VLOOKUP(Tabela2[[#This Row],[SKU]],Tabela24[#All],3,0)</f>
        <v>2.5766666666666667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3</v>
      </c>
      <c r="E219" s="2">
        <f>Tabela2[[#This Row],[PRODUZIDAS]]*VLOOKUP(Tabela2[[#This Row],[SKU]],Tabela24[#All],3,0)</f>
        <v>0.96625000000000005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>
        <v>4</v>
      </c>
      <c r="E225" s="2">
        <f>Tabela2[[#This Row],[PRODUZIDAS]]*VLOOKUP(Tabela2[[#This Row],[SKU]],Tabela24[#All],3,0)</f>
        <v>1.2885714285714287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Tabela2[[#This Row],[PRODUZIDAS]]*VLOOKUP(Tabela2[[#This Row],[SKU]],Tabela24[#All],3,0)</f>
        <v>0.64428571428571435</v>
      </c>
    </row>
    <row r="227" spans="2:5" x14ac:dyDescent="0.25">
      <c r="B227" s="3" t="s">
        <v>444</v>
      </c>
      <c r="C227" s="3" t="s">
        <v>445</v>
      </c>
      <c r="D227" s="1">
        <v>4</v>
      </c>
      <c r="E227" s="2">
        <f>Tabela2[[#This Row],[PRODUZIDAS]]*VLOOKUP(Tabela2[[#This Row],[SKU]],Tabela24[#All],3,0)</f>
        <v>1.2885714285714287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Tabela2[[#This Row],[PRODUZIDAS]]*VLOOKUP(Tabela2[[#This Row],[SKU]],Tabela24[#All],3,0)</f>
        <v>3.2214285714285715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Tabela2[[#This Row],[PRODUZIDAS]]*VLOOKUP(Tabela2[[#This Row],[SKU]],Tabela24[#All],3,0)</f>
        <v>3.8639999999999999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>
        <v>727</v>
      </c>
      <c r="E557" s="2">
        <f>Tabela2[[#This Row],[PRODUZIDAS]]*VLOOKUP(Tabela2[[#This Row],[SKU]],Tabela24[#All],3,0)</f>
        <v>112.36511999999998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>
        <v>100</v>
      </c>
      <c r="E569" s="2">
        <f>Tabela2[[#This Row],[PRODUZIDAS]]*VLOOKUP(Tabela2[[#This Row],[SKU]],Tabela24[#All],3,0)</f>
        <v>32.208333333333336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>
        <v>153</v>
      </c>
      <c r="E581" s="2">
        <f>Tabela2[[#This Row],[PRODUZIDAS]]*VLOOKUP(Tabela2[[#This Row],[SKU]],Tabela24[#All],3,0)</f>
        <v>49.278750000000002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>
        <v>3</v>
      </c>
      <c r="E851" s="2">
        <f>Tabela2[[#This Row],[PRODUZIDAS]]*VLOOKUP(Tabela2[[#This Row],[SKU]],Tabela24[#All],3,0)</f>
        <v>1.75875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9" workbookViewId="0">
      <selection activeCell="D144" sqref="D14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394.03487999999993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563.5</v>
      </c>
      <c r="E111" s="2">
        <f>Tabela225[[#This Row],[PRODUZIDAS]]*VLOOKUP(Tabela225[[#This Row],[SKU]],Tabela24[#All],4,0)</f>
        <v>304.83096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Tabela225[[#This Row],[PRODUZIDAS]]*VLOOKUP(Tabela225[[#This Row],[SKU]],Tabela24[#All],4,0)</f>
        <v>0.54096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Tabela225[[#This Row],[PRODUZIDAS]]*VLOOKUP(Tabela225[[#This Row],[SKU]],Tabela24[#All],4,0)</f>
        <v>0.92759999999999987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>
        <v>93</v>
      </c>
      <c r="E135" s="2">
        <f>Tabela225[[#This Row],[PRODUZIDAS]]*VLOOKUP(Tabela225[[#This Row],[SKU]],Tabela24[#All],4,0)</f>
        <v>86.266799999999989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>
        <v>1</v>
      </c>
      <c r="E143" s="2">
        <f>Tabela225[[#This Row],[PRODUZIDAS]]*VLOOKUP(Tabela225[[#This Row],[SKU]],Tabela24[#All],4,0)</f>
        <v>0.92759999999999987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</v>
      </c>
      <c r="E192" s="2">
        <f>Tabela225[[#This Row],[PRODUZIDAS]]*VLOOKUP(Tabela225[[#This Row],[SKU]],Tabela24[#All],4,0)</f>
        <v>0.54096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7" workbookViewId="0">
      <selection activeCell="D206" sqref="D20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1458.7012833333331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348</v>
      </c>
      <c r="E111" s="2">
        <f>Tabela22567[[#This Row],[PRODUZIDAS]]*VLOOKUP(Tabela22567[[#This Row],[SKU]],Tabela24[#All],6,0)</f>
        <v>403.40159999999992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172.5</v>
      </c>
      <c r="E123" s="2">
        <f>Tabela22567[[#This Row],[PRODUZIDAS]]*VLOOKUP(Tabela22567[[#This Row],[SKU]],Tabela24[#All],6,0)</f>
        <v>222.23750000000001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>
        <v>45</v>
      </c>
      <c r="E138" s="2">
        <f>Tabela22567[[#This Row],[PRODUZIDAS]]*VLOOKUP(Tabela22567[[#This Row],[SKU]],Tabela24[#All],6,0)</f>
        <v>57.975000000000001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>
        <v>26</v>
      </c>
      <c r="E140" s="2">
        <f>Tabela22567[[#This Row],[PRODUZIDAS]]*VLOOKUP(Tabela22567[[#This Row],[SKU]],Tabela24[#All],6,0)</f>
        <v>33.49666666666667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309.5</v>
      </c>
      <c r="E147" s="2">
        <f>Tabela22567[[#This Row],[PRODUZIDAS]]*VLOOKUP(Tabela22567[[#This Row],[SKU]],Tabela24[#All],6,0)</f>
        <v>398.81285714285718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46</v>
      </c>
      <c r="E152" s="2">
        <f>Tabela22567[[#This Row],[PRODUZIDAS]]*VLOOKUP(Tabela22567[[#This Row],[SKU]],Tabela24[#All],6,0)</f>
        <v>59.274285714285718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0.5</v>
      </c>
      <c r="E193" s="2">
        <f>Tabela22567[[#This Row],[PRODUZIDAS]]*VLOOKUP(Tabela22567[[#This Row],[SKU]],Tabela24[#All],6,0)</f>
        <v>0.57959999999999989</v>
      </c>
    </row>
    <row r="194" spans="2:5" x14ac:dyDescent="0.25">
      <c r="B194" s="3" t="s">
        <v>378</v>
      </c>
      <c r="C194" s="3" t="s">
        <v>379</v>
      </c>
      <c r="D194" s="1">
        <v>6</v>
      </c>
      <c r="E194" s="2">
        <f>Tabela22567[[#This Row],[PRODUZIDAS]]*VLOOKUP(Tabela22567[[#This Row],[SKU]],Tabela24[#All],6,0)</f>
        <v>6.9551999999999987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>
        <v>9</v>
      </c>
      <c r="E202" s="2">
        <f>Tabela22567[[#This Row],[PRODUZIDAS]]*VLOOKUP(Tabela22567[[#This Row],[SKU]],Tabela24[#All],6,0)</f>
        <v>10.432799999999999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120.5</v>
      </c>
      <c r="E205" s="2">
        <f>Tabela22567[[#This Row],[PRODUZIDAS]]*VLOOKUP(Tabela22567[[#This Row],[SKU]],Tabela24[#All],6,0)</f>
        <v>155.24416666666667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>
        <v>1.5</v>
      </c>
      <c r="E221" s="2">
        <f>Tabela22567[[#This Row],[PRODUZIDAS]]*VLOOKUP(Tabela22567[[#This Row],[SKU]],Tabela24[#All],6,0)</f>
        <v>1.9325000000000001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>
        <v>45</v>
      </c>
      <c r="E227" s="2">
        <f>Tabela22567[[#This Row],[PRODUZIDAS]]*VLOOKUP(Tabela22567[[#This Row],[SKU]],Tabela24[#All],6,0)</f>
        <v>57.985714285714295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30</v>
      </c>
      <c r="E232" s="2">
        <f>Tabela22567[[#This Row],[PRODUZIDAS]]*VLOOKUP(Tabela22567[[#This Row],[SKU]],Tabela24[#All],6,0)</f>
        <v>38.657142857142858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Tabela22567[[#This Row],[PRODUZIDAS]]*VLOOKUP(Tabela22567[[#This Row],[SKU]],Tabela24[#All],6,0)</f>
        <v>6.44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>
        <v>3</v>
      </c>
      <c r="E851" s="2">
        <f>Tabela22567[[#This Row],[PRODUZIDAS]]*VLOOKUP(Tabela22567[[#This Row],[SKU]],Tabela24[#All],6,0)</f>
        <v>5.2762500000000001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63" workbookViewId="0">
      <selection activeCell="D270" sqref="D27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5.0977499999999996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Tabela2256789[[#This Row],[PRODUZIDAS]]*VLOOKUP(Tabela2256789[[#This Row],[SKU]],Tabela24[#All],8,0)</f>
        <v>1.9319999999999999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>
        <v>3</v>
      </c>
      <c r="E851" s="2">
        <f>Tabela2256789[[#This Row],[PRODUZIDAS]]*VLOOKUP(Tabela2256789[[#This Row],[SKU]],Tabela24[#All],8,0)</f>
        <v>3.1657500000000001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793.69766305624114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50</v>
      </c>
      <c r="E10" s="2">
        <f>Tabela225678910[[#This Row],[PRODUZIDAS]]*VLOOKUP(Tabela225678910[[#This Row],[SKU]],Tabela24[#All],9,0)</f>
        <v>20.434782608695649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50</v>
      </c>
      <c r="E16" s="2">
        <f>Tabela225678910[[#This Row],[PRODUZIDAS]]*VLOOKUP(Tabela225678910[[#This Row],[SKU]],Tabela24[#All],9,0)</f>
        <v>20.434782608695649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10</v>
      </c>
      <c r="E18" s="2">
        <f>Tabela225678910[[#This Row],[PRODUZIDAS]]*VLOOKUP(Tabela225678910[[#This Row],[SKU]],Tabela24[#All],9,0)</f>
        <v>4.0869565217391299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>
        <v>50</v>
      </c>
      <c r="E21" s="2">
        <f>Tabela225678910[[#This Row],[PRODUZIDAS]]*VLOOKUP(Tabela225678910[[#This Row],[SKU]],Tabela24[#All],9,0)</f>
        <v>20.434782608695649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60</v>
      </c>
      <c r="E38" s="2">
        <f>Tabela225678910[[#This Row],[PRODUZIDAS]]*VLOOKUP(Tabela225678910[[#This Row],[SKU]],Tabela24[#All],9,0)</f>
        <v>40.175342465753431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10</v>
      </c>
      <c r="E46" s="2">
        <f>Tabela225678910[[#This Row],[PRODUZIDAS]]*VLOOKUP(Tabela225678910[[#This Row],[SKU]],Tabela24[#All],9,0)</f>
        <v>6.6958904109589046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55</v>
      </c>
      <c r="E60" s="2">
        <f>Tabela225678910[[#This Row],[PRODUZIDAS]]*VLOOKUP(Tabela225678910[[#This Row],[SKU]],Tabela24[#All],9,0)</f>
        <v>36.827397260273976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25</v>
      </c>
      <c r="E69" s="2">
        <f>Tabela225678910[[#This Row],[PRODUZIDAS]]*VLOOKUP(Tabela225678910[[#This Row],[SKU]],Tabela24[#All],9,0)</f>
        <v>18.382499999999997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50</v>
      </c>
      <c r="E74" s="2">
        <f>Tabela225678910[[#This Row],[PRODUZIDAS]]*VLOOKUP(Tabela225678910[[#This Row],[SKU]],Tabela24[#All],9,0)</f>
        <v>36.764999999999993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>
        <v>8.5</v>
      </c>
      <c r="E78" s="2">
        <f>Tabela225678910[[#This Row],[PRODUZIDAS]]*VLOOKUP(Tabela225678910[[#This Row],[SKU]],Tabela24[#All],9,0)</f>
        <v>6.250049999999999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>
        <v>10</v>
      </c>
      <c r="E115" s="2">
        <f>Tabela225678910[[#This Row],[PRODUZIDAS]]*VLOOKUP(Tabela225678910[[#This Row],[SKU]],Tabela24[#All],9,0)</f>
        <v>6.44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Tabela225678910[[#This Row],[PRODUZIDAS]]*VLOOKUP(Tabela225678910[[#This Row],[SKU]],Tabela24[#All],9,0)</f>
        <v>32.200000000000003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5</v>
      </c>
      <c r="E126" s="2">
        <f>Tabela225678910[[#This Row],[PRODUZIDAS]]*VLOOKUP(Tabela225678910[[#This Row],[SKU]],Tabela24[#All],9,0)</f>
        <v>4.8312499999999998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30</v>
      </c>
      <c r="E128" s="2">
        <f>Tabela225678910[[#This Row],[PRODUZIDAS]]*VLOOKUP(Tabela225678910[[#This Row],[SKU]],Tabela24[#All],9,0)</f>
        <v>28.987499999999997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100</v>
      </c>
      <c r="E146" s="2">
        <f>Tabela225678910[[#This Row],[PRODUZIDAS]]*VLOOKUP(Tabela225678910[[#This Row],[SKU]],Tabela24[#All],9,0)</f>
        <v>103.08571428571429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Tabela225678910[[#This Row],[PRODUZIDAS]]*VLOOKUP(Tabela225678910[[#This Row],[SKU]],Tabela24[#All],9,0)</f>
        <v>20.617142857142859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150</v>
      </c>
      <c r="E193" s="2">
        <f>Tabela225678910[[#This Row],[PRODUZIDAS]]*VLOOKUP(Tabela225678910[[#This Row],[SKU]],Tabela24[#All],9,0)</f>
        <v>96.600000000000009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130</v>
      </c>
      <c r="E199" s="2">
        <f>Tabela225678910[[#This Row],[PRODUZIDAS]]*VLOOKUP(Tabela225678910[[#This Row],[SKU]],Tabela24[#All],9,0)</f>
        <v>83.72</v>
      </c>
    </row>
    <row r="200" spans="2:5" x14ac:dyDescent="0.25">
      <c r="B200" s="3" t="s">
        <v>390</v>
      </c>
      <c r="C200" s="3" t="s">
        <v>391</v>
      </c>
      <c r="D200" s="1">
        <v>200</v>
      </c>
      <c r="E200" s="2">
        <f>Tabela225678910[[#This Row],[PRODUZIDAS]]*VLOOKUP(Tabela225678910[[#This Row],[SKU]],Tabela24[#All],9,0)</f>
        <v>128.80000000000001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Tabela225678910[[#This Row],[PRODUZIDAS]]*VLOOKUP(Tabela225678910[[#This Row],[SKU]],Tabela24[#All],9,0)</f>
        <v>3.22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40</v>
      </c>
      <c r="E626" s="2">
        <f>Tabela225678910[[#This Row],[PRODUZIDAS]]*VLOOKUP(Tabela225678910[[#This Row],[SKU]],Tabela24[#All],9,0)</f>
        <v>25.76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>
        <v>60</v>
      </c>
      <c r="E632" s="2">
        <f>Tabela225678910[[#This Row],[PRODUZIDAS]]*VLOOKUP(Tabela225678910[[#This Row],[SKU]],Tabela24[#All],9,0)</f>
        <v>38.64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388.09161718710118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25</v>
      </c>
      <c r="E10" s="2">
        <f>Tabela22567891011[[#This Row],[PRODUZIDAS]]*VLOOKUP(Tabela22567891011[[#This Row],[SKU]],Tabela24[#All],10,0)</f>
        <v>10.217391304347824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46</v>
      </c>
      <c r="E16" s="2">
        <f>Tabela22567891011[[#This Row],[PRODUZIDAS]]*VLOOKUP(Tabela22567891011[[#This Row],[SKU]],Tabela24[#All],10,0)</f>
        <v>18.799999999999997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31</v>
      </c>
      <c r="E23" s="2">
        <f>Tabela22567891011[[#This Row],[PRODUZIDAS]]*VLOOKUP(Tabela22567891011[[#This Row],[SKU]],Tabela24[#All],10,0)</f>
        <v>12.669565217391302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112.5</v>
      </c>
      <c r="E46" s="2">
        <f>Tabela22567891011[[#This Row],[PRODUZIDAS]]*VLOOKUP(Tabela22567891011[[#This Row],[SKU]],Tabela24[#All],10,0)</f>
        <v>82.571917808219155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25</v>
      </c>
      <c r="E69" s="2">
        <f>Tabela22567891011[[#This Row],[PRODUZIDAS]]*VLOOKUP(Tabela22567891011[[#This Row],[SKU]],Tabela24[#All],10,0)</f>
        <v>19.994999999999997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137</v>
      </c>
      <c r="E74" s="2">
        <f>Tabela22567891011[[#This Row],[PRODUZIDAS]]*VLOOKUP(Tabela22567891011[[#This Row],[SKU]],Tabela24[#All],10,0)</f>
        <v>109.57259999999998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5</v>
      </c>
      <c r="E114" s="2">
        <f>Tabela22567891011[[#This Row],[PRODUZIDAS]]*VLOOKUP(Tabela22567891011[[#This Row],[SKU]],Tabela24[#All],10,0)</f>
        <v>3.22</v>
      </c>
    </row>
    <row r="115" spans="2:5" x14ac:dyDescent="0.25">
      <c r="B115" s="3" t="s">
        <v>220</v>
      </c>
      <c r="C115" s="3" t="s">
        <v>221</v>
      </c>
      <c r="D115" s="1">
        <v>9</v>
      </c>
      <c r="E115" s="2">
        <f>Tabela22567891011[[#This Row],[PRODUZIDAS]]*VLOOKUP(Tabela22567891011[[#This Row],[SKU]],Tabela24[#All],10,0)</f>
        <v>5.7960000000000003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Tabela22567891011[[#This Row],[PRODUZIDAS]]*VLOOKUP(Tabela22567891011[[#This Row],[SKU]],Tabela24[#All],10,0)</f>
        <v>23.194285714285712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Tabela22567891011[[#This Row],[PRODUZIDAS]]*VLOOKUP(Tabela22567891011[[#This Row],[SKU]],Tabela24[#All],10,0)</f>
        <v>57.985714285714288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38</v>
      </c>
      <c r="E231" s="2">
        <f>Tabela22567891011[[#This Row],[PRODUZIDAS]]*VLOOKUP(Tabela22567891011[[#This Row],[SKU]],Tabela24[#All],10,0)</f>
        <v>44.069142857142857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629.37345984954197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79</v>
      </c>
      <c r="E23" s="2">
        <f>Tabela2256789101112[[#This Row],[PRODUZIDAS]]*VLOOKUP(Tabela2256789101112[[#This Row],[SKU]],Tabela24[#All],11,0)</f>
        <v>59.192753623188402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52</v>
      </c>
      <c r="E46" s="2">
        <f>Tabela2256789101112[[#This Row],[PRODUZIDAS]]*VLOOKUP(Tabela2256789101112[[#This Row],[SKU]],Tabela24[#All],11,0)</f>
        <v>30.131506849315063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62.5</v>
      </c>
      <c r="E60" s="2">
        <f>Tabela2256789101112[[#This Row],[PRODUZIDAS]]*VLOOKUP(Tabela2256789101112[[#This Row],[SKU]],Tabela24[#All],11,0)</f>
        <v>36.215753424657528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143</v>
      </c>
      <c r="E74" s="2">
        <f>Tabela2256789101112[[#This Row],[PRODUZIDAS]]*VLOOKUP(Tabela2256789101112[[#This Row],[SKU]],Tabela24[#All],11,0)</f>
        <v>119.90549999999999</v>
      </c>
    </row>
    <row r="75" spans="2:5" x14ac:dyDescent="0.25">
      <c r="B75" s="3" t="s">
        <v>140</v>
      </c>
      <c r="C75" s="3" t="s">
        <v>141</v>
      </c>
      <c r="D75" s="1">
        <v>9.5</v>
      </c>
      <c r="E75" s="2">
        <f>Tabela2256789101112[[#This Row],[PRODUZIDAS]]*VLOOKUP(Tabela2256789101112[[#This Row],[SKU]],Tabela24[#All],11,0)</f>
        <v>7.965749999999999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Tabela2256789101112[[#This Row],[PRODUZIDAS]]*VLOOKUP(Tabela2256789101112[[#This Row],[SKU]],Tabela24[#All],11,0)</f>
        <v>1.6769999999999998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>
        <v>9</v>
      </c>
      <c r="E115" s="2">
        <f>Tabela2256789101112[[#This Row],[PRODUZIDAS]]*VLOOKUP(Tabela2256789101112[[#This Row],[SKU]],Tabela24[#All],11,0)</f>
        <v>5.9119200000000003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5</v>
      </c>
      <c r="E126" s="2">
        <f>Tabela2256789101112[[#This Row],[PRODUZIDAS]]*VLOOKUP(Tabela2256789101112[[#This Row],[SKU]],Tabela24[#All],11,0)</f>
        <v>3.5429166666666663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>
        <v>50</v>
      </c>
      <c r="E130" s="2">
        <f>Tabela2256789101112[[#This Row],[PRODUZIDAS]]*VLOOKUP(Tabela2256789101112[[#This Row],[SKU]],Tabela24[#All],11,0)</f>
        <v>35.42916666666666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53</v>
      </c>
      <c r="E150" s="2">
        <f>Tabela2256789101112[[#This Row],[PRODUZIDAS]]*VLOOKUP(Tabela2256789101112[[#This Row],[SKU]],Tabela24[#All],11,0)</f>
        <v>40.976571428571425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Tabela2256789101112[[#This Row],[PRODUZIDAS]]*VLOOKUP(Tabela2256789101112[[#This Row],[SKU]],Tabela24[#All],11,0)</f>
        <v>15.462857142857143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54</v>
      </c>
      <c r="E195" s="2">
        <f>Tabela2256789101112[[#This Row],[PRODUZIDAS]]*VLOOKUP(Tabela2256789101112[[#This Row],[SKU]],Tabela24[#All],11,0)</f>
        <v>35.471519999999998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188.5</v>
      </c>
      <c r="E203" s="2">
        <f>Tabela2256789101112[[#This Row],[PRODUZIDAS]]*VLOOKUP(Tabela2256789101112[[#This Row],[SKU]],Tabela24[#All],11,0)</f>
        <v>133.56795833333331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16.5</v>
      </c>
      <c r="E226" s="2">
        <f>Tabela2256789101112[[#This Row],[PRODUZIDAS]]*VLOOKUP(Tabela2256789101112[[#This Row],[SKU]],Tabela24[#All],11,0)</f>
        <v>12.756857142857143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Tabela2256789101112[[#This Row],[PRODUZIDAS]]*VLOOKUP(Tabela2256789101112[[#This Row],[SKU]],Tabela24[#All],11,0)</f>
        <v>2.254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30</v>
      </c>
      <c r="E656" s="2">
        <f>Tabela2256789101112[[#This Row],[PRODUZIDAS]]*VLOOKUP(Tabela2256789101112[[#This Row],[SKU]],Tabela24[#All],11,0)</f>
        <v>23.194285714285712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85</v>
      </c>
      <c r="E658" s="2">
        <f>Tabela2256789101112[[#This Row],[PRODUZIDAS]]*VLOOKUP(Tabela2256789101112[[#This Row],[SKU]],Tabela24[#All],11,0)</f>
        <v>65.717142857142861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840.94041740406681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19.5</v>
      </c>
      <c r="E10" s="2">
        <f>Tabela225678910111213[[#This Row],[PRODUZIDAS]]*VLOOKUP(Tabela225678910111213[[#This Row],[SKU]],Tabela24[#All],12,0)</f>
        <v>22.580434782608695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>
        <v>143.5</v>
      </c>
      <c r="E14" s="2">
        <f>Tabela225678910111213[[#This Row],[PRODUZIDAS]]*VLOOKUP(Tabela225678910111213[[#This Row],[SKU]],Tabela24[#All],12,0)</f>
        <v>166.16884057971012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63</v>
      </c>
      <c r="E60" s="2">
        <f>Tabela225678910111213[[#This Row],[PRODUZIDAS]]*VLOOKUP(Tabela225678910111213[[#This Row],[SKU]],Tabela24[#All],12,0)</f>
        <v>64.898630136986299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38.5</v>
      </c>
      <c r="E68" s="2">
        <f>Tabela225678910111213[[#This Row],[PRODUZIDAS]]*VLOOKUP(Tabela225678910111213[[#This Row],[SKU]],Tabela24[#All],12,0)</f>
        <v>42.21524999999999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97.5</v>
      </c>
      <c r="E74" s="2">
        <f>Tabela225678910111213[[#This Row],[PRODUZIDAS]]*VLOOKUP(Tabela225678910111213[[#This Row],[SKU]],Tabela24[#All],12,0)</f>
        <v>106.90874999999998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13.5</v>
      </c>
      <c r="E108" s="2">
        <f>Tabela225678910111213[[#This Row],[PRODUZIDAS]]*VLOOKUP(Tabela225678910111213[[#This Row],[SKU]],Tabela24[#All],12,0)</f>
        <v>14.779799999999996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5</v>
      </c>
      <c r="E114" s="2">
        <f>Tabela225678910111213[[#This Row],[PRODUZIDAS]]*VLOOKUP(Tabela225678910111213[[#This Row],[SKU]],Tabela24[#All],12,0)</f>
        <v>5.4739999999999984</v>
      </c>
    </row>
    <row r="115" spans="2:5" x14ac:dyDescent="0.25">
      <c r="B115" s="3" t="s">
        <v>220</v>
      </c>
      <c r="C115" s="3" t="s">
        <v>221</v>
      </c>
      <c r="D115" s="1">
        <v>9</v>
      </c>
      <c r="E115" s="2">
        <f>Tabela225678910111213[[#This Row],[PRODUZIDAS]]*VLOOKUP(Tabela225678910111213[[#This Row],[SKU]],Tabela24[#All],12,0)</f>
        <v>9.8531999999999975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22.5</v>
      </c>
      <c r="E126" s="2">
        <f>Tabela225678910111213[[#This Row],[PRODUZIDAS]]*VLOOKUP(Tabela225678910111213[[#This Row],[SKU]],Tabela24[#All],12,0)</f>
        <v>20.291249999999994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>
        <v>30</v>
      </c>
      <c r="E135" s="2">
        <f>Tabela225678910111213[[#This Row],[PRODUZIDAS]]*VLOOKUP(Tabela225678910111213[[#This Row],[SKU]],Tabela24[#All],12,0)</f>
        <v>27.054999999999996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49</v>
      </c>
      <c r="E138" s="2">
        <f>Tabela225678910111213[[#This Row],[PRODUZIDAS]]*VLOOKUP(Tabela225678910111213[[#This Row],[SKU]],Tabela24[#All],12,0)</f>
        <v>44.189833333333326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28.5</v>
      </c>
      <c r="E144" s="2">
        <f>Tabela225678910111213[[#This Row],[PRODUZIDAS]]*VLOOKUP(Tabela225678910111213[[#This Row],[SKU]],Tabela24[#All],12,0)</f>
        <v>31.215642857142853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77.5</v>
      </c>
      <c r="E146" s="2">
        <f>Tabela225678910111213[[#This Row],[PRODUZIDAS]]*VLOOKUP(Tabela225678910111213[[#This Row],[SKU]],Tabela24[#All],12,0)</f>
        <v>84.88464285714285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84</v>
      </c>
      <c r="E150" s="2">
        <f>Tabela225678910111213[[#This Row],[PRODUZIDAS]]*VLOOKUP(Tabela225678910111213[[#This Row],[SKU]],Tabela24[#All],12,0)</f>
        <v>92.003999999999991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6</v>
      </c>
      <c r="E174" s="2">
        <f>Tabela225678910111213[[#This Row],[PRODUZIDAS]]*VLOOKUP(Tabela225678910111213[[#This Row],[SKU]],Tabela24[#All],12,0)</f>
        <v>6.5717142857142852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Tabela225678910111213[[#This Row],[PRODUZIDAS]]*VLOOKUP(Tabela225678910111213[[#This Row],[SKU]],Tabela24[#All],12,0)</f>
        <v>21.905714285714282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16.5</v>
      </c>
      <c r="E226" s="2">
        <f>Tabela225678910111213[[#This Row],[PRODUZIDAS]]*VLOOKUP(Tabela225678910111213[[#This Row],[SKU]],Tabela24[#All],12,0)</f>
        <v>18.072214285714285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>
        <v>5</v>
      </c>
      <c r="E594" s="2">
        <f>Tabela225678910111213[[#This Row],[PRODUZIDAS]]*VLOOKUP(Tabela225678910111213[[#This Row],[SKU]],Tabela24[#All],12,0)</f>
        <v>5.4764285714285705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25</v>
      </c>
      <c r="E628" s="2">
        <f>Tabela225678910111213[[#This Row],[PRODUZIDAS]]*VLOOKUP(Tabela225678910111213[[#This Row],[SKU]],Tabela24[#All],12,0)</f>
        <v>27.369999999999994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26.5</v>
      </c>
      <c r="E659" s="2">
        <f>Tabela225678910111213[[#This Row],[PRODUZIDAS]]*VLOOKUP(Tabela225678910111213[[#This Row],[SKU]],Tabela24[#All],12,0)</f>
        <v>29.025071428571426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1316.7438576448569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>
        <v>141</v>
      </c>
      <c r="E14" s="2">
        <f>Tabela22567891011121314[[#This Row],[PRODUZIDAS]]*VLOOKUP(Tabela22567891011121314[[#This Row],[SKU]],Tabela24[#All],13,0)</f>
        <v>172.87826086956522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128</v>
      </c>
      <c r="E19" s="2">
        <f>Tabela22567891011121314[[#This Row],[PRODUZIDAS]]*VLOOKUP(Tabela22567891011121314[[#This Row],[SKU]],Tabela24[#All],13,0)</f>
        <v>156.93913043478261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50</v>
      </c>
      <c r="E24" s="2">
        <f>Tabela22567891011121314[[#This Row],[PRODUZIDAS]]*VLOOKUP(Tabela22567891011121314[[#This Row],[SKU]],Tabela24[#All],13,0)</f>
        <v>57.945205479452042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214</v>
      </c>
      <c r="E35" s="2">
        <f>Tabela22567891011121314[[#This Row],[PRODUZIDAS]]*VLOOKUP(Tabela22567891011121314[[#This Row],[SKU]],Tabela24[#All],13,0)</f>
        <v>248.00547945205474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>
        <v>73</v>
      </c>
      <c r="E46" s="2">
        <f>Tabela22567891011121314[[#This Row],[PRODUZIDAS]]*VLOOKUP(Tabela22567891011121314[[#This Row],[SKU]],Tabela24[#All],13,0)</f>
        <v>84.59999999999998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65</v>
      </c>
      <c r="E60" s="2">
        <f>Tabela22567891011121314[[#This Row],[PRODUZIDAS]]*VLOOKUP(Tabela22567891011121314[[#This Row],[SKU]],Tabela24[#All],13,0)</f>
        <v>75.328767123287662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Tabela22567891011121314[[#This Row],[PRODUZIDAS]]*VLOOKUP(Tabela22567891011121314[[#This Row],[SKU]],Tabela24[#All],13,0)</f>
        <v>3.4829999999999997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73</v>
      </c>
      <c r="E74" s="2">
        <f>Tabela22567891011121314[[#This Row],[PRODUZIDAS]]*VLOOKUP(Tabela22567891011121314[[#This Row],[SKU]],Tabela24[#All],13,0)</f>
        <v>84.752999999999986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</v>
      </c>
      <c r="E77" s="2">
        <f>Tabela22567891011121314[[#This Row],[PRODUZIDAS]]*VLOOKUP(Tabela22567891011121314[[#This Row],[SKU]],Tabela24[#All],13,0)</f>
        <v>1.1609999999999998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13</v>
      </c>
      <c r="E108" s="2">
        <f>Tabela22567891011121314[[#This Row],[PRODUZIDAS]]*VLOOKUP(Tabela22567891011121314[[#This Row],[SKU]],Tabela24[#All],13,0)</f>
        <v>15.069599999999998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>
        <v>5</v>
      </c>
      <c r="E118" s="2">
        <f>Tabela22567891011121314[[#This Row],[PRODUZIDAS]]*VLOOKUP(Tabela22567891011121314[[#This Row],[SKU]],Tabela24[#All],13,0)</f>
        <v>5.7959999999999994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18</v>
      </c>
      <c r="E120" s="2">
        <f>Tabela22567891011121314[[#This Row],[PRODUZIDAS]]*VLOOKUP(Tabela22567891011121314[[#This Row],[SKU]],Tabela24[#All],13,0)</f>
        <v>20.870999999999995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Tabela22567891011121314[[#This Row],[PRODUZIDAS]]*VLOOKUP(Tabela22567891011121314[[#This Row],[SKU]],Tabela24[#All],13,0)</f>
        <v>15.073499999999997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6</v>
      </c>
      <c r="E126" s="2">
        <f>Tabela22567891011121314[[#This Row],[PRODUZIDAS]]*VLOOKUP(Tabela22567891011121314[[#This Row],[SKU]],Tabela24[#All],13,0)</f>
        <v>6.956999999999999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28</v>
      </c>
      <c r="E132" s="2">
        <f>Tabela22567891011121314[[#This Row],[PRODUZIDAS]]*VLOOKUP(Tabela22567891011121314[[#This Row],[SKU]],Tabela24[#All],13,0)</f>
        <v>32.465999999999994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32</v>
      </c>
      <c r="E144" s="2">
        <f>Tabela22567891011121314[[#This Row],[PRODUZIDAS]]*VLOOKUP(Tabela22567891011121314[[#This Row],[SKU]],Tabela24[#All],13,0)</f>
        <v>37.110857142857142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Tabela22567891011121314[[#This Row],[PRODUZIDAS]]*VLOOKUP(Tabela22567891011121314[[#This Row],[SKU]],Tabela24[#All],13,0)</f>
        <v>10.437428571428571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Tabela22567891011121314[[#This Row],[PRODUZIDAS]]*VLOOKUP(Tabela22567891011121314[[#This Row],[SKU]],Tabela24[#All],13,0)</f>
        <v>23.194285714285712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</v>
      </c>
      <c r="E193" s="2">
        <f>Tabela22567891011121314[[#This Row],[PRODUZIDAS]]*VLOOKUP(Tabela22567891011121314[[#This Row],[SKU]],Tabela24[#All],13,0)</f>
        <v>1.1591999999999998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Tabela22567891011121314[[#This Row],[PRODUZIDAS]]*VLOOKUP(Tabela22567891011121314[[#This Row],[SKU]],Tabela24[#All],13,0)</f>
        <v>1.1591999999999998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Tabela22567891011121314[[#This Row],[PRODUZIDAS]]*VLOOKUP(Tabela22567891011121314[[#This Row],[SKU]],Tabela24[#All],13,0)</f>
        <v>18.555428571428571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Tabela22567891011121314[[#This Row],[PRODUZIDAS]]*VLOOKUP(Tabela22567891011121314[[#This Row],[SKU]],Tabela24[#All],13,0)</f>
        <v>5.7959999999999994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>
        <v>10</v>
      </c>
      <c r="E281" s="2">
        <f>Tabela22567891011121314[[#This Row],[PRODUZIDAS]]*VLOOKUP(Tabela22567891011121314[[#This Row],[SKU]],Tabela24[#All],13,0)</f>
        <v>9.5899999999999981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>
        <v>9</v>
      </c>
      <c r="E561" s="2">
        <f>Tabela22567891011121314[[#This Row],[PRODUZIDAS]]*VLOOKUP(Tabela22567891011121314[[#This Row],[SKU]],Tabela24[#All],13,0)</f>
        <v>10.432799999999999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46</v>
      </c>
      <c r="E581" s="2">
        <f>Tabela22567891011121314[[#This Row],[PRODUZIDAS]]*VLOOKUP(Tabela22567891011121314[[#This Row],[SKU]],Tabela24[#All],13,0)</f>
        <v>53.336999999999989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25</v>
      </c>
      <c r="E628" s="2">
        <f>Tabela22567891011121314[[#This Row],[PRODUZIDAS]]*VLOOKUP(Tabela22567891011121314[[#This Row],[SKU]],Tabela24[#All],13,0)</f>
        <v>28.979999999999993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96</v>
      </c>
      <c r="E638" s="2">
        <f>Tabela22567891011121314[[#This Row],[PRODUZIDAS]]*VLOOKUP(Tabela22567891011121314[[#This Row],[SKU]],Tabela24[#All],13,0)</f>
        <v>111.31199999999998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6</v>
      </c>
      <c r="E640" s="2">
        <f>Tabela22567891011121314[[#This Row],[PRODUZIDAS]]*VLOOKUP(Tabela22567891011121314[[#This Row],[SKU]],Tabela24[#All],13,0)</f>
        <v>6.956999999999999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5</v>
      </c>
      <c r="E656" s="2">
        <f>Tabela22567891011121314[[#This Row],[PRODUZIDAS]]*VLOOKUP(Tabela22567891011121314[[#This Row],[SKU]],Tabela24[#All],13,0)</f>
        <v>5.798571428571428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Tabela22567891011121314[[#This Row],[PRODUZIDAS]]*VLOOKUP(Tabela22567891011121314[[#This Row],[SKU]],Tabela24[#All],13,0)</f>
        <v>11.597142857142856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293.21863503219043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>
        <v>141</v>
      </c>
      <c r="E14" s="2">
        <f>Tabela2256789101112131415[[#This Row],[PRODUZIDAS]]*VLOOKUP(Tabela2256789101112131415[[#This Row],[SKU]],Tabela24[#All],14,0)</f>
        <v>38.417391304347824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128</v>
      </c>
      <c r="E19" s="2">
        <f>Tabela2256789101112131415[[#This Row],[PRODUZIDAS]]*VLOOKUP(Tabela2256789101112131415[[#This Row],[SKU]],Tabela24[#All],14,0)</f>
        <v>34.87536231884058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50</v>
      </c>
      <c r="E24" s="2">
        <f>Tabela2256789101112131415[[#This Row],[PRODUZIDAS]]*VLOOKUP(Tabela2256789101112131415[[#This Row],[SKU]],Tabela24[#All],14,0)</f>
        <v>12.876712328767123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214</v>
      </c>
      <c r="E35" s="2">
        <f>Tabela2256789101112131415[[#This Row],[PRODUZIDAS]]*VLOOKUP(Tabela2256789101112131415[[#This Row],[SKU]],Tabela24[#All],14,0)</f>
        <v>55.112328767123287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>
        <v>73</v>
      </c>
      <c r="E46" s="2">
        <f>Tabela2256789101112131415[[#This Row],[PRODUZIDAS]]*VLOOKUP(Tabela2256789101112131415[[#This Row],[SKU]],Tabela24[#All],14,0)</f>
        <v>18.8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65</v>
      </c>
      <c r="E60" s="2">
        <f>Tabela2256789101112131415[[#This Row],[PRODUZIDAS]]*VLOOKUP(Tabela2256789101112131415[[#This Row],[SKU]],Tabela24[#All],14,0)</f>
        <v>16.739726027397261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Tabela2256789101112131415[[#This Row],[PRODUZIDAS]]*VLOOKUP(Tabela2256789101112131415[[#This Row],[SKU]],Tabela24[#All],14,0)</f>
        <v>0.77400000000000002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73</v>
      </c>
      <c r="E74" s="2">
        <f>Tabela2256789101112131415[[#This Row],[PRODUZIDAS]]*VLOOKUP(Tabela2256789101112131415[[#This Row],[SKU]],Tabela24[#All],14,0)</f>
        <v>18.834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</v>
      </c>
      <c r="E77" s="2">
        <f>Tabela2256789101112131415[[#This Row],[PRODUZIDAS]]*VLOOKUP(Tabela2256789101112131415[[#This Row],[SKU]],Tabela24[#All],14,0)</f>
        <v>0.25800000000000001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13</v>
      </c>
      <c r="E108" s="2">
        <f>Tabela2256789101112131415[[#This Row],[PRODUZIDAS]]*VLOOKUP(Tabela2256789101112131415[[#This Row],[SKU]],Tabela24[#All],14,0)</f>
        <v>3.3487999999999998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>
        <v>5</v>
      </c>
      <c r="E118" s="2">
        <f>Tabela2256789101112131415[[#This Row],[PRODUZIDAS]]*VLOOKUP(Tabela2256789101112131415[[#This Row],[SKU]],Tabela24[#All],14,0)</f>
        <v>1.288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18</v>
      </c>
      <c r="E120" s="2">
        <f>Tabela2256789101112131415[[#This Row],[PRODUZIDAS]]*VLOOKUP(Tabela2256789101112131415[[#This Row],[SKU]],Tabela24[#All],14,0)</f>
        <v>4.6379999999999999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Tabela2256789101112131415[[#This Row],[PRODUZIDAS]]*VLOOKUP(Tabela2256789101112131415[[#This Row],[SKU]],Tabela24[#All],14,0)</f>
        <v>3.3496666666666663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6</v>
      </c>
      <c r="E126" s="2">
        <f>Tabela2256789101112131415[[#This Row],[PRODUZIDAS]]*VLOOKUP(Tabela2256789101112131415[[#This Row],[SKU]],Tabela24[#All],14,0)</f>
        <v>1.5459999999999998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28</v>
      </c>
      <c r="E132" s="2">
        <f>Tabela2256789101112131415[[#This Row],[PRODUZIDAS]]*VLOOKUP(Tabela2256789101112131415[[#This Row],[SKU]],Tabela24[#All],14,0)</f>
        <v>7.2146666666666661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32</v>
      </c>
      <c r="E144" s="2">
        <f>Tabela2256789101112131415[[#This Row],[PRODUZIDAS]]*VLOOKUP(Tabela2256789101112131415[[#This Row],[SKU]],Tabela24[#All],14,0)</f>
        <v>8.2468571428571433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9</v>
      </c>
      <c r="E146" s="2">
        <f>Tabela2256789101112131415[[#This Row],[PRODUZIDAS]]*VLOOKUP(Tabela2256789101112131415[[#This Row],[SKU]],Tabela24[#All],14,0)</f>
        <v>2.3194285714285714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Tabela2256789101112131415[[#This Row],[PRODUZIDAS]]*VLOOKUP(Tabela2256789101112131415[[#This Row],[SKU]],Tabela24[#All],14,0)</f>
        <v>5.1542857142857148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</v>
      </c>
      <c r="E193" s="2">
        <f>Tabela2256789101112131415[[#This Row],[PRODUZIDAS]]*VLOOKUP(Tabela2256789101112131415[[#This Row],[SKU]],Tabela24[#All],14,0)</f>
        <v>0.2576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Tabela2256789101112131415[[#This Row],[PRODUZIDAS]]*VLOOKUP(Tabela2256789101112131415[[#This Row],[SKU]],Tabela24[#All],14,0)</f>
        <v>0.2576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Tabela2256789101112131415[[#This Row],[PRODUZIDAS]]*VLOOKUP(Tabela2256789101112131415[[#This Row],[SKU]],Tabela24[#All],14,0)</f>
        <v>4.1234285714285717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>
        <v>5</v>
      </c>
      <c r="E269" s="2">
        <f>Tabela2256789101112131415[[#This Row],[PRODUZIDAS]]*VLOOKUP(Tabela2256789101112131415[[#This Row],[SKU]],Tabela24[#All],14,0)</f>
        <v>1.288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>
        <v>10</v>
      </c>
      <c r="E281" s="2">
        <f>Tabela2256789101112131415[[#This Row],[PRODUZIDAS]]*VLOOKUP(Tabela2256789101112131415[[#This Row],[SKU]],Tabela24[#All],14,0)</f>
        <v>2.7399999999999998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>
        <v>9</v>
      </c>
      <c r="E561" s="2">
        <f>Tabela2256789101112131415[[#This Row],[PRODUZIDAS]]*VLOOKUP(Tabela2256789101112131415[[#This Row],[SKU]],Tabela24[#All],14,0)</f>
        <v>2.3184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46</v>
      </c>
      <c r="E581" s="2">
        <f>Tabela2256789101112131415[[#This Row],[PRODUZIDAS]]*VLOOKUP(Tabela2256789101112131415[[#This Row],[SKU]],Tabela24[#All],14,0)</f>
        <v>11.852666666666666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25</v>
      </c>
      <c r="E628" s="2">
        <f>Tabela2256789101112131415[[#This Row],[PRODUZIDAS]]*VLOOKUP(Tabela2256789101112131415[[#This Row],[SKU]],Tabela24[#All],14,0)</f>
        <v>6.4399999999999995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96</v>
      </c>
      <c r="E638" s="2">
        <f>Tabela2256789101112131415[[#This Row],[PRODUZIDAS]]*VLOOKUP(Tabela2256789101112131415[[#This Row],[SKU]],Tabela24[#All],14,0)</f>
        <v>24.735999999999997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6</v>
      </c>
      <c r="E640" s="2">
        <f>Tabela2256789101112131415[[#This Row],[PRODUZIDAS]]*VLOOKUP(Tabela2256789101112131415[[#This Row],[SKU]],Tabela24[#All],14,0)</f>
        <v>1.5459999999999998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5</v>
      </c>
      <c r="E656" s="2">
        <f>Tabela2256789101112131415[[#This Row],[PRODUZIDAS]]*VLOOKUP(Tabela2256789101112131415[[#This Row],[SKU]],Tabela24[#All],14,0)</f>
        <v>1.2885714285714287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Tabela2256789101112131415[[#This Row],[PRODUZIDAS]]*VLOOKUP(Tabela2256789101112131415[[#This Row],[SKU]],Tabela24[#All],14,0)</f>
        <v>2.5771428571428574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2025-02-27T19:27:41Z</dcterms:modified>
</cp:coreProperties>
</file>