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2-2025\"/>
    </mc:Choice>
  </mc:AlternateContent>
  <xr:revisionPtr revIDLastSave="0" documentId="13_ncr:1_{F950F29C-C444-48CC-95BC-EAFE5815E305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<sst xmlns="http://schemas.openxmlformats.org/spreadsheetml/2006/main" count="26032" uniqueCount="1899">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</sst>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45714</v>
      </c>
      <c r="C2" s="31"/>
      <c r="D2" s="33">
        <f>SUM(Tabela15[VALOR])</f>
        <v>6349.437806742817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355.50038366828323</v>
      </c>
      <c r="D7" s="26"/>
      <c r="E7" s="26">
        <f>Tabela15[[#This Row],[VALOR]]-Tabela15[[#This Row],[Custo Setor]]</f>
        <v>355.50038366828323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15.031829999999999</v>
      </c>
      <c r="D9" s="26"/>
      <c r="E9" s="26">
        <f>Tabela15[[#This Row],[VALOR]]-Tabela15[[#This Row],[Custo Setor]]</f>
        <v>15.031829999999999</v>
      </c>
    </row>
    <row r="10" spans="2:5" x14ac:dyDescent="0.25">
      <c r="B10" t="s">
        <v>1884</v>
      </c>
      <c r="C10" s="21">
        <f t="array" ref="C10">'4 - BARRADO'!G4</f>
        <v>1390.913720952381</v>
      </c>
      <c r="D10" s="26"/>
      <c r="E10" s="26">
        <f>Tabela15[[#This Row],[VALOR]]-Tabela15[[#This Row],[Custo Setor]]</f>
        <v>1390.913720952381</v>
      </c>
    </row>
    <row r="11" spans="2:5" x14ac:dyDescent="0.25">
      <c r="B11" t="s">
        <v>1886</v>
      </c>
      <c r="C11" s="21">
        <f t="array" ref="C11">'5 - EMENDA'!G4</f>
        <v>16.112500000000001</v>
      </c>
      <c r="D11" s="26"/>
      <c r="E11" s="26">
        <f>Tabela15[[#This Row],[VALOR]]-Tabela15[[#This Row],[Custo Setor]]</f>
        <v>16.112500000000001</v>
      </c>
    </row>
    <row r="12" spans="2:5" x14ac:dyDescent="0.25">
      <c r="B12" t="s">
        <v>1887</v>
      </c>
      <c r="C12" s="21">
        <f>'6 - OVERLOQUE'!G4</f>
        <v>3.86496</v>
      </c>
      <c r="D12" s="26"/>
      <c r="E12" s="26">
        <f>Tabela15[[#This Row],[VALOR]]-Tabela15[[#This Row],[Custo Setor]]</f>
        <v>3.86496</v>
      </c>
    </row>
    <row r="13" spans="2:5" x14ac:dyDescent="0.25">
      <c r="B13" t="s">
        <v>1888</v>
      </c>
      <c r="C13" s="21">
        <f t="array" ref="C13">'7 - PALETEIRA'!G4</f>
        <v>937.73090501574063</v>
      </c>
      <c r="D13" s="26"/>
      <c r="E13" s="26">
        <f>Tabela15[[#This Row],[VALOR]]-Tabela15[[#This Row],[Custo Setor]]</f>
        <v>937.73090501574063</v>
      </c>
    </row>
    <row r="14" spans="2:5" x14ac:dyDescent="0.25">
      <c r="B14" t="s">
        <v>1889</v>
      </c>
      <c r="C14" s="21">
        <f>'8 - ACABAMENTO'!G4</f>
        <v>703.14588404662641</v>
      </c>
      <c r="D14" s="26"/>
      <c r="E14" s="26">
        <f>Tabela15[[#This Row],[VALOR]]-Tabela15[[#This Row],[Custo Setor]]</f>
        <v>703.14588404662641</v>
      </c>
    </row>
    <row r="15" spans="2:5" x14ac:dyDescent="0.25">
      <c r="B15" t="s">
        <v>1890</v>
      </c>
      <c r="C15" s="21">
        <f t="array" ref="C15">'9 - FURO'!G4</f>
        <v>637.62582738775905</v>
      </c>
      <c r="D15" s="26"/>
      <c r="E15" s="26">
        <f>Tabela15[[#This Row],[VALOR]]-Tabela15[[#This Row],[Custo Setor]]</f>
        <v>637.62582738775905</v>
      </c>
    </row>
    <row r="16" spans="2:5" x14ac:dyDescent="0.25">
      <c r="B16" t="s">
        <v>1891</v>
      </c>
      <c r="C16" s="21">
        <f t="array" ref="C16">'10 - ILHOS'!G4</f>
        <v>868.15009620238777</v>
      </c>
      <c r="D16" s="26"/>
      <c r="E16" s="26">
        <f>Tabela15[[#This Row],[VALOR]]-Tabela15[[#This Row],[Custo Setor]]</f>
        <v>868.15009620238777</v>
      </c>
    </row>
    <row r="17" spans="2:5" x14ac:dyDescent="0.25">
      <c r="B17" t="s">
        <v>1892</v>
      </c>
      <c r="C17" s="21">
        <f t="array" ref="C17">'11 - DOBRA'!G4</f>
        <v>1162.9322995660677</v>
      </c>
      <c r="D17" s="26"/>
      <c r="E17" s="26">
        <f>Tabela15[[#This Row],[VALOR]]-Tabela15[[#This Row],[Custo Setor]]</f>
        <v>1162.9322995660677</v>
      </c>
    </row>
    <row r="18" spans="2:5" x14ac:dyDescent="0.25">
      <c r="B18" t="s">
        <v>1893</v>
      </c>
      <c r="C18" s="21">
        <f t="array" ref="C18">'12 - EMBALAGEM'!G4</f>
        <v>258.42939990357075</v>
      </c>
      <c r="D18" s="26"/>
      <c r="E18" s="26">
        <f>Tabela15[[#This Row],[VALOR]]-Tabela15[[#This Row],[Custo Setor]]</f>
        <v>258.42939990357075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6349.437806742817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05" workbookViewId="0">
      <selection activeCell="D116" sqref="D116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355.50038366828323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>
        <v>220</v>
      </c>
      <c r="E10" s="2">
        <f>Tabela2[[#This Row],[PRODUZIDAS]]*VLOOKUP(Tabela2[[#This Row],[SKU]],Tabela24[#All],3,0)</f>
        <v>104.89855072463767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>
        <v>200</v>
      </c>
      <c r="E16" s="2">
        <f>Tabela2[[#This Row],[PRODUZIDAS]]*VLOOKUP(Tabela2[[#This Row],[SKU]],Tabela24[#All],3,0)</f>
        <v>95.362318840579704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>
        <v>10</v>
      </c>
      <c r="E48" s="2">
        <f>Tabela2[[#This Row],[PRODUZIDAS]]*VLOOKUP(Tabela2[[#This Row],[SKU]],Tabela24[#All],3,0)</f>
        <v>2.7041095890410953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>
        <v>25</v>
      </c>
      <c r="E58" s="2">
        <f>Tabela2[[#This Row],[PRODUZIDAS]]*VLOOKUP(Tabela2[[#This Row],[SKU]],Tabela24[#All],3,0)</f>
        <v>6.7602739726027385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>
        <v>10</v>
      </c>
      <c r="E64" s="2">
        <f>Tabela2[[#This Row],[PRODUZIDAS]]*VLOOKUP(Tabela2[[#This Row],[SKU]],Tabela24[#All],3,0)</f>
        <v>2.7041095890410953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>
        <v>30</v>
      </c>
      <c r="E69" s="2">
        <f>Tabela2[[#This Row],[PRODUZIDAS]]*VLOOKUP(Tabela2[[#This Row],[SKU]],Tabela24[#All],3,0)</f>
        <v>8.1269999999999989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>
        <v>17</v>
      </c>
      <c r="E94" s="2">
        <f>Tabela2[[#This Row],[PRODUZIDAS]]*VLOOKUP(Tabela2[[#This Row],[SKU]],Tabela24[#All],3,0)</f>
        <v>4.6052999999999997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>
        <v>200</v>
      </c>
      <c r="E111" s="2">
        <f>Tabela2[[#This Row],[PRODUZIDAS]]*VLOOKUP(Tabela2[[#This Row],[SKU]],Tabela24[#All],3,0)</f>
        <v>30.911999999999995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>
        <v>55</v>
      </c>
      <c r="E115" s="2">
        <f>Tabela2[[#This Row],[PRODUZIDAS]]*VLOOKUP(Tabela2[[#This Row],[SKU]],Tabela24[#All],3,0)</f>
        <v>8.5007999999999981</v>
      </c>
    </row>
    <row r="116" spans="2:5" x14ac:dyDescent="0.25">
      <c r="B116" s="3" t="s">
        <v>222</v>
      </c>
      <c r="C116" s="3" t="s">
        <v>223</v>
      </c>
      <c r="D116" s="1">
        <v>102</v>
      </c>
      <c r="E116" s="2">
        <f>Tabela2[[#This Row],[PRODUZIDAS]]*VLOOKUP(Tabela2[[#This Row],[SKU]],Tabela24[#All],3,0)</f>
        <v>15.765119999999998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>
        <v>100</v>
      </c>
      <c r="E126" s="2">
        <f>Tabela2[[#This Row],[PRODUZIDAS]]*VLOOKUP(Tabela2[[#This Row],[SKU]],Tabela24[#All],3,0)</f>
        <v>32.208333333333336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>
        <v>106</v>
      </c>
      <c r="E128" s="2">
        <f>Tabela2[[#This Row],[PRODUZIDAS]]*VLOOKUP(Tabela2[[#This Row],[SKU]],Tabela24[#All],3,0)</f>
        <v>34.140833333333333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>
        <v>8</v>
      </c>
      <c r="E152" s="2">
        <f>Tabela2[[#This Row],[PRODUZIDAS]]*VLOOKUP(Tabela2[[#This Row],[SKU]],Tabela24[#All],3,0)</f>
        <v>2.5771428571428574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>
        <v>2</v>
      </c>
      <c r="E200" s="2">
        <f>Tabela2[[#This Row],[PRODUZIDAS]]*VLOOKUP(Tabela2[[#This Row],[SKU]],Tabela24[#All],3,0)</f>
        <v>0.30911999999999995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>
        <v>4</v>
      </c>
      <c r="E232" s="2">
        <f>Tabela2[[#This Row],[PRODUZIDAS]]*VLOOKUP(Tabela2[[#This Row],[SKU]],Tabela24[#All],3,0)</f>
        <v>1.2885714285714287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>
        <v>10</v>
      </c>
      <c r="E556" s="2">
        <f>Tabela2[[#This Row],[PRODUZIDAS]]*VLOOKUP(Tabela2[[#This Row],[SKU]],Tabela24[#All],3,0)</f>
        <v>1.5455999999999999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>
        <v>20</v>
      </c>
      <c r="E635" s="2">
        <f>Tabela2[[#This Row],[PRODUZIDAS]]*VLOOKUP(Tabela2[[#This Row],[SKU]],Tabela24[#All],3,0)</f>
        <v>3.0911999999999997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29" workbookViewId="0">
      <selection activeCell="D148" sqref="D14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15.031829999999999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>
        <v>33.33</v>
      </c>
      <c r="E147" s="2">
        <f>Tabela2256[[#This Row],[PRODUZIDAS]]*VLOOKUP(Tabela2256[[#This Row],[SKU]],Tabela24[#All],5,0)</f>
        <v>15.031829999999999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907" workbookViewId="0">
      <selection activeCell="D924" sqref="D92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1390.913720952381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>
        <v>305</v>
      </c>
      <c r="E111" s="2">
        <f>Tabela22567[[#This Row],[PRODUZIDAS]]*VLOOKUP(Tabela22567[[#This Row],[SKU]],Tabela24[#All],6,0)</f>
        <v>353.55599999999993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>
        <v>174</v>
      </c>
      <c r="E123" s="2">
        <f>Tabela22567[[#This Row],[PRODUZIDAS]]*VLOOKUP(Tabela22567[[#This Row],[SKU]],Tabela24[#All],6,0)</f>
        <v>224.17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>
        <v>62.5</v>
      </c>
      <c r="E135" s="2">
        <f>Tabela22567[[#This Row],[PRODUZIDAS]]*VLOOKUP(Tabela22567[[#This Row],[SKU]],Tabela24[#All],6,0)</f>
        <v>80.520833333333329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>
        <v>556</v>
      </c>
      <c r="E147" s="2">
        <f>Tabela22567[[#This Row],[PRODUZIDAS]]*VLOOKUP(Tabela22567[[#This Row],[SKU]],Tabela24[#All],6,0)</f>
        <v>716.4457142857143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>
        <v>4</v>
      </c>
      <c r="E205" s="2">
        <f>Tabela22567[[#This Row],[PRODUZIDAS]]*VLOOKUP(Tabela22567[[#This Row],[SKU]],Tabela24[#All],6,0)</f>
        <v>5.1533333333333333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>
        <v>3</v>
      </c>
      <c r="E923" s="2">
        <f>Tabela22567[[#This Row],[PRODUZIDAS]]*VLOOKUP(Tabela22567[[#This Row],[SKU]],Tabela24[#All],6,0)</f>
        <v>11.06784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topLeftCell="A169" workbookViewId="0">
      <selection activeCell="D181" sqref="D18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16.112500000000001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>
        <v>5</v>
      </c>
      <c r="E180" s="2">
        <f>Tabela225678[[#This Row],[PRODUZIDAS]]*VLOOKUP(Tabela225678[[#This Row],[SKU]],Tabela24[#All],7,0)</f>
        <v>16.112500000000001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908" workbookViewId="0">
      <selection activeCell="D924" sqref="D92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3.86496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>
        <v>3</v>
      </c>
      <c r="E923" s="2">
        <f>Tabela2256789[[#This Row],[PRODUZIDAS]]*VLOOKUP(Tabela2256789[[#This Row],[SKU]],Tabela24[#All],8,0)</f>
        <v>3.86496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9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937.73090501574063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>
        <v>50</v>
      </c>
      <c r="E13" s="2">
        <f>Tabela225678910[[#This Row],[PRODUZIDAS]]*VLOOKUP(Tabela225678910[[#This Row],[SKU]],Tabela24[#All],9,0)</f>
        <v>20.434782608695649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>
        <v>76</v>
      </c>
      <c r="E30" s="2">
        <f>Tabela225678910[[#This Row],[PRODUZIDAS]]*VLOOKUP(Tabela225678910[[#This Row],[SKU]],Tabela24[#All],9,0)</f>
        <v>39.145205479452052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>
        <v>15</v>
      </c>
      <c r="E35" s="2">
        <f>Tabela225678910[[#This Row],[PRODUZIDAS]]*VLOOKUP(Tabela225678910[[#This Row],[SKU]],Tabela24[#All],9,0)</f>
        <v>7.7260273972602738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>
        <v>30</v>
      </c>
      <c r="E41" s="2">
        <f>Tabela225678910[[#This Row],[PRODUZIDAS]]*VLOOKUP(Tabela225678910[[#This Row],[SKU]],Tabela24[#All],9,0)</f>
        <v>20.087671232876716</v>
      </c>
    </row>
    <row r="42" spans="2:5" x14ac:dyDescent="0.25">
      <c r="B42" s="3" t="s">
        <v>74</v>
      </c>
      <c r="C42" s="3" t="s">
        <v>75</v>
      </c>
      <c r="D42" s="1">
        <v>1.5</v>
      </c>
      <c r="E42" s="2">
        <f>Tabela225678910[[#This Row],[PRODUZIDAS]]*VLOOKUP(Tabela225678910[[#This Row],[SKU]],Tabela24[#All],9,0)</f>
        <v>1.0043835616438357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>
        <v>73.5</v>
      </c>
      <c r="E46" s="2">
        <f>Tabela225678910[[#This Row],[PRODUZIDAS]]*VLOOKUP(Tabela225678910[[#This Row],[SKU]],Tabela24[#All],9,0)</f>
        <v>49.214794520547947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>
        <v>10</v>
      </c>
      <c r="E48" s="2">
        <f>Tabela225678910[[#This Row],[PRODUZIDAS]]*VLOOKUP(Tabela225678910[[#This Row],[SKU]],Tabela24[#All],9,0)</f>
        <v>6.6958904109589046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>
        <v>12</v>
      </c>
      <c r="E52" s="2">
        <f>Tabela225678910[[#This Row],[PRODUZIDAS]]*VLOOKUP(Tabela225678910[[#This Row],[SKU]],Tabela24[#All],9,0)</f>
        <v>8.0350684931506855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>
        <v>15</v>
      </c>
      <c r="E58" s="2">
        <f>Tabela225678910[[#This Row],[PRODUZIDAS]]*VLOOKUP(Tabela225678910[[#This Row],[SKU]],Tabela24[#All],9,0)</f>
        <v>10.043835616438358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>
        <v>30</v>
      </c>
      <c r="E60" s="2">
        <f>Tabela225678910[[#This Row],[PRODUZIDAS]]*VLOOKUP(Tabela225678910[[#This Row],[SKU]],Tabela24[#All],9,0)</f>
        <v>20.087671232876716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>
        <v>9.5</v>
      </c>
      <c r="E64" s="2">
        <f>Tabela225678910[[#This Row],[PRODUZIDAS]]*VLOOKUP(Tabela225678910[[#This Row],[SKU]],Tabela24[#All],9,0)</f>
        <v>6.3610958904109598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>
        <v>22.5</v>
      </c>
      <c r="E72" s="2">
        <f>Tabela225678910[[#This Row],[PRODUZIDAS]]*VLOOKUP(Tabela225678910[[#This Row],[SKU]],Tabela24[#All],9,0)</f>
        <v>16.544249999999998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>
        <v>68.5</v>
      </c>
      <c r="E74" s="2">
        <f>Tabela225678910[[#This Row],[PRODUZIDAS]]*VLOOKUP(Tabela225678910[[#This Row],[SKU]],Tabela24[#All],9,0)</f>
        <v>50.36804999999999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>
        <v>20</v>
      </c>
      <c r="E94" s="2">
        <f>Tabela225678910[[#This Row],[PRODUZIDAS]]*VLOOKUP(Tabela225678910[[#This Row],[SKU]],Tabela24[#All],9,0)</f>
        <v>14.705999999999996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>
        <v>3</v>
      </c>
      <c r="E108" s="2">
        <f>Tabela225678910[[#This Row],[PRODUZIDAS]]*VLOOKUP(Tabela225678910[[#This Row],[SKU]],Tabela24[#All],9,0)</f>
        <v>1.9319999999999999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>
        <v>12.5</v>
      </c>
      <c r="E112" s="2">
        <f>Tabela225678910[[#This Row],[PRODUZIDAS]]*VLOOKUP(Tabela225678910[[#This Row],[SKU]],Tabela24[#All],9,0)</f>
        <v>8.0500000000000007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>
        <v>20</v>
      </c>
      <c r="E116" s="2">
        <f>Tabela225678910[[#This Row],[PRODUZIDAS]]*VLOOKUP(Tabela225678910[[#This Row],[SKU]],Tabela24[#All],9,0)</f>
        <v>12.88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>
        <v>6</v>
      </c>
      <c r="E122" s="2">
        <f>Tabela225678910[[#This Row],[PRODUZIDAS]]*VLOOKUP(Tabela225678910[[#This Row],[SKU]],Tabela24[#All],9,0)</f>
        <v>5.7974999999999994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>
        <v>2</v>
      </c>
      <c r="E124" s="2">
        <f>Tabela225678910[[#This Row],[PRODUZIDAS]]*VLOOKUP(Tabela225678910[[#This Row],[SKU]],Tabela24[#All],9,0)</f>
        <v>1.9324999999999999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>
        <v>5.5</v>
      </c>
      <c r="E128" s="2">
        <f>Tabela225678910[[#This Row],[PRODUZIDAS]]*VLOOKUP(Tabela225678910[[#This Row],[SKU]],Tabela24[#All],9,0)</f>
        <v>5.3143750000000001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>
        <v>2</v>
      </c>
      <c r="E132" s="2">
        <f>Tabela225678910[[#This Row],[PRODUZIDAS]]*VLOOKUP(Tabela225678910[[#This Row],[SKU]],Tabela24[#All],9,0)</f>
        <v>1.9324999999999999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>
        <v>6</v>
      </c>
      <c r="E144" s="2">
        <f>Tabela225678910[[#This Row],[PRODUZIDAS]]*VLOOKUP(Tabela225678910[[#This Row],[SKU]],Tabela24[#All],9,0)</f>
        <v>6.1851428571428571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>
        <v>109</v>
      </c>
      <c r="E146" s="2">
        <f>Tabela225678910[[#This Row],[PRODUZIDAS]]*VLOOKUP(Tabela225678910[[#This Row],[SKU]],Tabela24[#All],9,0)</f>
        <v>112.36342857142857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>
        <v>7.5</v>
      </c>
      <c r="E152" s="2">
        <f>Tabela225678910[[#This Row],[PRODUZIDAS]]*VLOOKUP(Tabela225678910[[#This Row],[SKU]],Tabela24[#All],9,0)</f>
        <v>7.7314285714285722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>
        <v>30</v>
      </c>
      <c r="E156" s="2">
        <f>Tabela225678910[[#This Row],[PRODUZIDAS]]*VLOOKUP(Tabela225678910[[#This Row],[SKU]],Tabela24[#All],9,0)</f>
        <v>30.925714285714289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9.5</v>
      </c>
      <c r="E192" s="2">
        <f>Tabela225678910[[#This Row],[PRODUZIDAS]]*VLOOKUP(Tabela225678910[[#This Row],[SKU]],Tabela24[#All],9,0)</f>
        <v>6.1180000000000003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>
        <v>50</v>
      </c>
      <c r="E199" s="2">
        <f>Tabela225678910[[#This Row],[PRODUZIDAS]]*VLOOKUP(Tabela225678910[[#This Row],[SKU]],Tabela24[#All],9,0)</f>
        <v>32.200000000000003</v>
      </c>
    </row>
    <row r="200" spans="2:5" x14ac:dyDescent="0.25">
      <c r="B200" s="3" t="s">
        <v>390</v>
      </c>
      <c r="C200" s="3" t="s">
        <v>391</v>
      </c>
      <c r="D200" s="1">
        <v>202</v>
      </c>
      <c r="E200" s="2">
        <f>Tabela225678910[[#This Row],[PRODUZIDAS]]*VLOOKUP(Tabela225678910[[#This Row],[SKU]],Tabela24[#All],9,0)</f>
        <v>130.08799999999999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>
        <v>4</v>
      </c>
      <c r="E202" s="2">
        <f>Tabela225678910[[#This Row],[PRODUZIDAS]]*VLOOKUP(Tabela225678910[[#This Row],[SKU]],Tabela24[#All],9,0)</f>
        <v>2.5760000000000001</v>
      </c>
    </row>
    <row r="203" spans="2:5" x14ac:dyDescent="0.25">
      <c r="B203" s="3" t="s">
        <v>396</v>
      </c>
      <c r="C203" s="3" t="s">
        <v>397</v>
      </c>
      <c r="D203" s="1">
        <v>9</v>
      </c>
      <c r="E203" s="2">
        <f>Tabela225678910[[#This Row],[PRODUZIDAS]]*VLOOKUP(Tabela225678910[[#This Row],[SKU]],Tabela24[#All],9,0)</f>
        <v>8.6962499999999991</v>
      </c>
    </row>
    <row r="204" spans="2:5" x14ac:dyDescent="0.25">
      <c r="B204" s="3" t="s">
        <v>398</v>
      </c>
      <c r="C204" s="3" t="s">
        <v>399</v>
      </c>
      <c r="D204" s="1">
        <v>220</v>
      </c>
      <c r="E204" s="2">
        <f>Tabela225678910[[#This Row],[PRODUZIDAS]]*VLOOKUP(Tabela225678910[[#This Row],[SKU]],Tabela24[#All],9,0)</f>
        <v>212.57499999999999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>
        <v>54.5</v>
      </c>
      <c r="E210" s="2">
        <f>Tabela225678910[[#This Row],[PRODUZIDAS]]*VLOOKUP(Tabela225678910[[#This Row],[SKU]],Tabela24[#All],9,0)</f>
        <v>52.660624999999996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>
        <v>4</v>
      </c>
      <c r="E225" s="2">
        <f>Tabela225678910[[#This Row],[PRODUZIDAS]]*VLOOKUP(Tabela225678910[[#This Row],[SKU]],Tabela24[#All],9,0)</f>
        <v>4.1234285714285717</v>
      </c>
    </row>
    <row r="226" spans="2:5" x14ac:dyDescent="0.25">
      <c r="B226" s="3" t="s">
        <v>442</v>
      </c>
      <c r="C226" s="3" t="s">
        <v>443</v>
      </c>
      <c r="D226" s="1">
        <v>2.5</v>
      </c>
      <c r="E226" s="2">
        <f>Tabela225678910[[#This Row],[PRODUZIDAS]]*VLOOKUP(Tabela225678910[[#This Row],[SKU]],Tabela24[#All],9,0)</f>
        <v>2.5771428571428574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>
        <v>20</v>
      </c>
      <c r="E247" s="2">
        <f>Tabela225678910[[#This Row],[PRODUZIDAS]]*VLOOKUP(Tabela225678910[[#This Row],[SKU]],Tabela24[#All],9,0)</f>
        <v>20.617142857142859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5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703.14588404662641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>
        <v>22.5</v>
      </c>
      <c r="E10" s="2">
        <f>Tabela22567891011[[#This Row],[PRODUZIDAS]]*VLOOKUP(Tabela22567891011[[#This Row],[SKU]],Tabela24[#All],10,0)</f>
        <v>9.1956521739130412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>
        <v>46</v>
      </c>
      <c r="E13" s="2">
        <f>Tabela22567891011[[#This Row],[PRODUZIDAS]]*VLOOKUP(Tabela22567891011[[#This Row],[SKU]],Tabela24[#All],10,0)</f>
        <v>18.799999999999997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>
        <v>7.5</v>
      </c>
      <c r="E21" s="2">
        <f>Tabela22567891011[[#This Row],[PRODUZIDAS]]*VLOOKUP(Tabela22567891011[[#This Row],[SKU]],Tabela24[#All],10,0)</f>
        <v>3.0652173913043472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>
        <v>81.5</v>
      </c>
      <c r="E30" s="2">
        <f>Tabela22567891011[[#This Row],[PRODUZIDAS]]*VLOOKUP(Tabela22567891011[[#This Row],[SKU]],Tabela24[#All],10,0)</f>
        <v>52.472602739726028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>
        <v>33.5</v>
      </c>
      <c r="E46" s="2">
        <f>Tabela22567891011[[#This Row],[PRODUZIDAS]]*VLOOKUP(Tabela22567891011[[#This Row],[SKU]],Tabela24[#All],10,0)</f>
        <v>24.588082191780817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>
        <v>8</v>
      </c>
      <c r="E50" s="2">
        <f>Tabela22567891011[[#This Row],[PRODUZIDAS]]*VLOOKUP(Tabela22567891011[[#This Row],[SKU]],Tabela24[#All],10,0)</f>
        <v>5.8717808219178069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>
        <v>53.5</v>
      </c>
      <c r="E52" s="2">
        <f>Tabela22567891011[[#This Row],[PRODUZIDAS]]*VLOOKUP(Tabela22567891011[[#This Row],[SKU]],Tabela24[#All],10,0)</f>
        <v>39.26753424657533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>
        <v>14.5</v>
      </c>
      <c r="E58" s="2">
        <f>Tabela22567891011[[#This Row],[PRODUZIDAS]]*VLOOKUP(Tabela22567891011[[#This Row],[SKU]],Tabela24[#All],10,0)</f>
        <v>10.642602739726025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>
        <v>10</v>
      </c>
      <c r="E62" s="2">
        <f>Tabela22567891011[[#This Row],[PRODUZIDAS]]*VLOOKUP(Tabela22567891011[[#This Row],[SKU]],Tabela24[#All],10,0)</f>
        <v>7.3397260273972584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>
        <v>4.5</v>
      </c>
      <c r="E66" s="2">
        <f>Tabela22567891011[[#This Row],[PRODUZIDAS]]*VLOOKUP(Tabela22567891011[[#This Row],[SKU]],Tabela24[#All],10,0)</f>
        <v>3.5990999999999991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>
        <v>20</v>
      </c>
      <c r="E72" s="2">
        <f>Tabela22567891011[[#This Row],[PRODUZIDAS]]*VLOOKUP(Tabela22567891011[[#This Row],[SKU]],Tabela24[#All],10,0)</f>
        <v>15.995999999999997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>
        <v>48.5</v>
      </c>
      <c r="E74" s="2">
        <f>Tabela22567891011[[#This Row],[PRODUZIDAS]]*VLOOKUP(Tabela22567891011[[#This Row],[SKU]],Tabela24[#All],10,0)</f>
        <v>38.790299999999995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>
        <v>79.5</v>
      </c>
      <c r="E116" s="2">
        <f>Tabela22567891011[[#This Row],[PRODUZIDAS]]*VLOOKUP(Tabela22567891011[[#This Row],[SKU]],Tabela24[#All],10,0)</f>
        <v>51.198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>
        <v>30</v>
      </c>
      <c r="E128" s="2">
        <f>Tabela22567891011[[#This Row],[PRODUZIDAS]]*VLOOKUP(Tabela22567891011[[#This Row],[SKU]],Tabela24[#All],10,0)</f>
        <v>27.054999999999996</v>
      </c>
    </row>
    <row r="129" spans="2:5" x14ac:dyDescent="0.25">
      <c r="B129" s="3" t="s">
        <v>248</v>
      </c>
      <c r="C129" s="3" t="s">
        <v>249</v>
      </c>
      <c r="D129" s="1">
        <v>30</v>
      </c>
      <c r="E129" s="2">
        <f>Tabela22567891011[[#This Row],[PRODUZIDAS]]*VLOOKUP(Tabela22567891011[[#This Row],[SKU]],Tabela24[#All],10,0)</f>
        <v>27.054999999999996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>
        <v>26</v>
      </c>
      <c r="E144" s="2">
        <f>Tabela22567891011[[#This Row],[PRODUZIDAS]]*VLOOKUP(Tabela22567891011[[#This Row],[SKU]],Tabela24[#All],10,0)</f>
        <v>30.152571428571427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>
        <v>191.5</v>
      </c>
      <c r="E146" s="2">
        <f>Tabela22567891011[[#This Row],[PRODUZIDAS]]*VLOOKUP(Tabela22567891011[[#This Row],[SKU]],Tabela24[#All],10,0)</f>
        <v>222.0852857142857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88.5</v>
      </c>
      <c r="E231" s="2">
        <f>Tabela22567891011[[#This Row],[PRODUZIDAS]]*VLOOKUP(Tabela22567891011[[#This Row],[SKU]],Tabela24[#All],10,0)</f>
        <v>102.63471428571428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>
        <v>11.5</v>
      </c>
      <c r="E656" s="2">
        <f>Tabela22567891011[[#This Row],[PRODUZIDAS]]*VLOOKUP(Tabela22567891011[[#This Row],[SKU]],Tabela24[#All],10,0)</f>
        <v>13.336714285714285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637.62582738775905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>
        <v>46.5</v>
      </c>
      <c r="E10" s="2">
        <f>Tabela2256789101112[[#This Row],[PRODUZIDAS]]*VLOOKUP(Tabela2256789101112[[#This Row],[SKU]],Tabela24[#All],11,0)</f>
        <v>34.841304347826082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>
        <v>45</v>
      </c>
      <c r="E13" s="2">
        <f>Tabela2256789101112[[#This Row],[PRODUZIDAS]]*VLOOKUP(Tabela2256789101112[[#This Row],[SKU]],Tabela24[#All],11,0)</f>
        <v>33.717391304347821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>
        <v>45</v>
      </c>
      <c r="E16" s="2">
        <f>Tabela2256789101112[[#This Row],[PRODUZIDAS]]*VLOOKUP(Tabela2256789101112[[#This Row],[SKU]],Tabela24[#All],11,0)</f>
        <v>33.717391304347821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>
        <v>7.5</v>
      </c>
      <c r="E21" s="2">
        <f>Tabela2256789101112[[#This Row],[PRODUZIDAS]]*VLOOKUP(Tabela2256789101112[[#This Row],[SKU]],Tabela24[#All],11,0)</f>
        <v>5.6195652173913038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>
        <v>29.5</v>
      </c>
      <c r="E23" s="2">
        <f>Tabela2256789101112[[#This Row],[PRODUZIDAS]]*VLOOKUP(Tabela2256789101112[[#This Row],[SKU]],Tabela24[#All],11,0)</f>
        <v>22.103623188405795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>
        <v>81</v>
      </c>
      <c r="E30" s="2">
        <f>Tabela2256789101112[[#This Row],[PRODUZIDAS]]*VLOOKUP(Tabela2256789101112[[#This Row],[SKU]],Tabela24[#All],11,0)</f>
        <v>62.580821917808208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>
        <v>52</v>
      </c>
      <c r="E38" s="2">
        <f>Tabela2256789101112[[#This Row],[PRODUZIDAS]]*VLOOKUP(Tabela2256789101112[[#This Row],[SKU]],Tabela24[#All],11,0)</f>
        <v>30.131506849315063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>
        <v>58.5</v>
      </c>
      <c r="E46" s="2">
        <f>Tabela2256789101112[[#This Row],[PRODUZIDAS]]*VLOOKUP(Tabela2256789101112[[#This Row],[SKU]],Tabela24[#All],11,0)</f>
        <v>33.897945205479445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>
        <v>8</v>
      </c>
      <c r="E52" s="2">
        <f>Tabela2256789101112[[#This Row],[PRODUZIDAS]]*VLOOKUP(Tabela2256789101112[[#This Row],[SKU]],Tabela24[#All],11,0)</f>
        <v>4.6356164383561635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>
        <v>5</v>
      </c>
      <c r="E58" s="2">
        <f>Tabela2256789101112[[#This Row],[PRODUZIDAS]]*VLOOKUP(Tabela2256789101112[[#This Row],[SKU]],Tabela24[#All],11,0)</f>
        <v>2.8972602739726021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>
        <v>1</v>
      </c>
      <c r="E60" s="2">
        <f>Tabela2256789101112[[#This Row],[PRODUZIDAS]]*VLOOKUP(Tabela2256789101112[[#This Row],[SKU]],Tabela24[#All],11,0)</f>
        <v>0.57945205479452044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>
        <v>24.5</v>
      </c>
      <c r="E69" s="2">
        <f>Tabela2256789101112[[#This Row],[PRODUZIDAS]]*VLOOKUP(Tabela2256789101112[[#This Row],[SKU]],Tabela24[#All],11,0)</f>
        <v>20.543249999999997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>
        <v>20</v>
      </c>
      <c r="E72" s="2">
        <f>Tabela2256789101112[[#This Row],[PRODUZIDAS]]*VLOOKUP(Tabela2256789101112[[#This Row],[SKU]],Tabela24[#All],11,0)</f>
        <v>16.77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>
        <v>52</v>
      </c>
      <c r="E74" s="2">
        <f>Tabela2256789101112[[#This Row],[PRODUZIDAS]]*VLOOKUP(Tabela2256789101112[[#This Row],[SKU]],Tabela24[#All],11,0)</f>
        <v>43.601999999999997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>
        <v>59.5</v>
      </c>
      <c r="E116" s="2">
        <f>Tabela2256789101112[[#This Row],[PRODUZIDAS]]*VLOOKUP(Tabela2256789101112[[#This Row],[SKU]],Tabela24[#All],11,0)</f>
        <v>39.084360000000004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>
        <v>30</v>
      </c>
      <c r="E128" s="2">
        <f>Tabela2256789101112[[#This Row],[PRODUZIDAS]]*VLOOKUP(Tabela2256789101112[[#This Row],[SKU]],Tabela24[#All],11,0)</f>
        <v>21.257499999999997</v>
      </c>
    </row>
    <row r="129" spans="2:5" x14ac:dyDescent="0.25">
      <c r="B129" s="3" t="s">
        <v>248</v>
      </c>
      <c r="C129" s="3" t="s">
        <v>249</v>
      </c>
      <c r="D129" s="1">
        <v>17</v>
      </c>
      <c r="E129" s="2">
        <f>Tabela2256789101112[[#This Row],[PRODUZIDAS]]*VLOOKUP(Tabela2256789101112[[#This Row],[SKU]],Tabela24[#All],11,0)</f>
        <v>12.045916666666665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46</v>
      </c>
      <c r="E146" s="2">
        <f>Tabela2256789101112[[#This Row],[PRODUZIDAS]]*VLOOKUP(Tabela2256789101112[[#This Row],[SKU]],Tabela24[#All],11,0)</f>
        <v>35.564571428571426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>
        <v>29.5</v>
      </c>
      <c r="E211" s="2">
        <f>Tabela2256789101112[[#This Row],[PRODUZIDAS]]*VLOOKUP(Tabela2256789101112[[#This Row],[SKU]],Tabela24[#All],11,0)</f>
        <v>20.903208333333332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>
        <v>71.5</v>
      </c>
      <c r="E226" s="2">
        <f>Tabela2256789101112[[#This Row],[PRODUZIDAS]]*VLOOKUP(Tabela2256789101112[[#This Row],[SKU]],Tabela24[#All],11,0)</f>
        <v>55.279714285714284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>
        <v>11.5</v>
      </c>
      <c r="E656" s="2">
        <f>Tabela2256789101112[[#This Row],[PRODUZIDAS]]*VLOOKUP(Tabela2256789101112[[#This Row],[SKU]],Tabela24[#All],11,0)</f>
        <v>8.8911428571428566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>
        <v>128</v>
      </c>
      <c r="E659" s="2">
        <f>Tabela2256789101112[[#This Row],[PRODUZIDAS]]*VLOOKUP(Tabela2256789101112[[#This Row],[SKU]],Tabela24[#All],11,0)</f>
        <v>98.962285714285713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25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868.15009620238777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>
        <v>46.5</v>
      </c>
      <c r="E10" s="2">
        <f>Tabela225678910111213[[#This Row],[PRODUZIDAS]]*VLOOKUP(Tabela225678910111213[[#This Row],[SKU]],Tabela24[#All],12,0)</f>
        <v>53.845652173913038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>
        <v>50</v>
      </c>
      <c r="E13" s="2">
        <f>Tabela225678910111213[[#This Row],[PRODUZIDAS]]*VLOOKUP(Tabela225678910111213[[#This Row],[SKU]],Tabela24[#All],12,0)</f>
        <v>57.898550724637673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>
        <v>79.5</v>
      </c>
      <c r="E23" s="2">
        <f>Tabela225678910111213[[#This Row],[PRODUZIDAS]]*VLOOKUP(Tabela225678910111213[[#This Row],[SKU]],Tabela24[#All],12,0)</f>
        <v>92.05869565217391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>
        <v>76</v>
      </c>
      <c r="E26" s="2">
        <f>Tabela225678910111213[[#This Row],[PRODUZIDAS]]*VLOOKUP(Tabela225678910111213[[#This Row],[SKU]],Tabela24[#All],12,0)</f>
        <v>83.183561643835603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>
        <v>6</v>
      </c>
      <c r="E42" s="2">
        <f>Tabela225678910111213[[#This Row],[PRODUZIDAS]]*VLOOKUP(Tabela225678910111213[[#This Row],[SKU]],Tabela24[#All],12,0)</f>
        <v>6.1808219178082187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>
        <v>110.5</v>
      </c>
      <c r="E46" s="2">
        <f>Tabela225678910111213[[#This Row],[PRODUZIDAS]]*VLOOKUP(Tabela225678910111213[[#This Row],[SKU]],Tabela24[#All],12,0)</f>
        <v>113.83013698630137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>
        <v>9.5</v>
      </c>
      <c r="E58" s="2">
        <f>Tabela225678910111213[[#This Row],[PRODUZIDAS]]*VLOOKUP(Tabela225678910111213[[#This Row],[SKU]],Tabela24[#All],12,0)</f>
        <v>9.786301369863013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>
        <v>1</v>
      </c>
      <c r="E60" s="2">
        <f>Tabela225678910111213[[#This Row],[PRODUZIDAS]]*VLOOKUP(Tabela225678910111213[[#This Row],[SKU]],Tabela24[#All],12,0)</f>
        <v>1.0301369863013699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>
        <v>8</v>
      </c>
      <c r="E64" s="2">
        <f>Tabela225678910111213[[#This Row],[PRODUZIDAS]]*VLOOKUP(Tabela225678910111213[[#This Row],[SKU]],Tabela24[#All],12,0)</f>
        <v>8.2410958904109588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>
        <v>24.5</v>
      </c>
      <c r="E69" s="2">
        <f>Tabela225678910111213[[#This Row],[PRODUZIDAS]]*VLOOKUP(Tabela225678910111213[[#This Row],[SKU]],Tabela24[#All],12,0)</f>
        <v>26.864249999999995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>
        <v>99.5</v>
      </c>
      <c r="E74" s="2">
        <f>Tabela225678910111213[[#This Row],[PRODUZIDAS]]*VLOOKUP(Tabela225678910111213[[#This Row],[SKU]],Tabela24[#All],12,0)</f>
        <v>109.10174999999998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>
        <v>121</v>
      </c>
      <c r="E111" s="2">
        <f>Tabela225678910111213[[#This Row],[PRODUZIDAS]]*VLOOKUP(Tabela225678910111213[[#This Row],[SKU]],Tabela24[#All],12,0)</f>
        <v>132.47079999999997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>
        <v>54</v>
      </c>
      <c r="E195" s="2">
        <f>Tabela225678910111213[[#This Row],[PRODUZIDAS]]*VLOOKUP(Tabela225678910111213[[#This Row],[SKU]],Tabela24[#All],12,0)</f>
        <v>59.119199999999985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>
        <v>34</v>
      </c>
      <c r="E226" s="2">
        <f>Tabela225678910111213[[#This Row],[PRODUZIDAS]]*VLOOKUP(Tabela225678910111213[[#This Row],[SKU]],Tabela24[#All],12,0)</f>
        <v>37.239714285714285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>
        <v>30</v>
      </c>
      <c r="E273" s="2">
        <f>Tabela225678910111213[[#This Row],[PRODUZIDAS]]*VLOOKUP(Tabela225678910111213[[#This Row],[SKU]],Tabela24[#All],12,0)</f>
        <v>25.116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>
        <v>10</v>
      </c>
      <c r="E276" s="2">
        <f>Tabela225678910111213[[#This Row],[PRODUZIDAS]]*VLOOKUP(Tabela225678910111213[[#This Row],[SKU]],Tabela24[#All],12,0)</f>
        <v>8.3719999999999999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>
        <v>40</v>
      </c>
      <c r="E659" s="2">
        <f>Tabela225678910111213[[#This Row],[PRODUZIDAS]]*VLOOKUP(Tabela225678910111213[[#This Row],[SKU]],Tabela24[#All],12,0)</f>
        <v>43.811428571428564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1162.9322995660677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65</v>
      </c>
      <c r="E10" s="2">
        <f>Tabela22567891011121314[[#This Row],[PRODUZIDAS]]*VLOOKUP(Tabela22567891011121314[[#This Row],[SKU]],Tabela24[#All],13,0)</f>
        <v>79.695652173913047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>
        <v>49</v>
      </c>
      <c r="E13" s="2">
        <f>Tabela22567891011121314[[#This Row],[PRODUZIDAS]]*VLOOKUP(Tabela22567891011121314[[#This Row],[SKU]],Tabela24[#All],13,0)</f>
        <v>60.07826086956522</v>
      </c>
      <c r="I13" s="17"/>
    </row>
    <row r="14" spans="2:9" x14ac:dyDescent="0.25">
      <c r="B14" s="3" t="s">
        <v>18</v>
      </c>
      <c r="C14" s="3" t="s">
        <v>19</v>
      </c>
      <c r="D14" s="1">
        <v>96</v>
      </c>
      <c r="E14" s="2">
        <f>Tabela22567891011121314[[#This Row],[PRODUZIDAS]]*VLOOKUP(Tabela22567891011121314[[#This Row],[SKU]],Tabela24[#All],13,0)</f>
        <v>117.70434782608696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>
        <v>2</v>
      </c>
      <c r="E19" s="2">
        <f>Tabela22567891011121314[[#This Row],[PRODUZIDAS]]*VLOOKUP(Tabela22567891011121314[[#This Row],[SKU]],Tabela24[#All],13,0)</f>
        <v>2.4521739130434783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>
        <v>49</v>
      </c>
      <c r="E23" s="2">
        <f>Tabela22567891011121314[[#This Row],[PRODUZIDAS]]*VLOOKUP(Tabela22567891011121314[[#This Row],[SKU]],Tabela24[#All],13,0)</f>
        <v>60.07826086956522</v>
      </c>
    </row>
    <row r="24" spans="2:5" x14ac:dyDescent="0.25">
      <c r="B24" s="3" t="s">
        <v>38</v>
      </c>
      <c r="C24" s="3" t="s">
        <v>39</v>
      </c>
      <c r="D24" s="1">
        <v>240</v>
      </c>
      <c r="E24" s="2">
        <f>Tabela22567891011121314[[#This Row],[PRODUZIDAS]]*VLOOKUP(Tabela22567891011121314[[#This Row],[SKU]],Tabela24[#All],13,0)</f>
        <v>278.1369863013698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>
        <v>6</v>
      </c>
      <c r="E42" s="2">
        <f>Tabela22567891011121314[[#This Row],[PRODUZIDAS]]*VLOOKUP(Tabela22567891011121314[[#This Row],[SKU]],Tabela24[#All],13,0)</f>
        <v>6.9534246575342458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>
        <v>1</v>
      </c>
      <c r="E44" s="2">
        <f>Tabela22567891011121314[[#This Row],[PRODUZIDAS]]*VLOOKUP(Tabela22567891011121314[[#This Row],[SKU]],Tabela24[#All],13,0)</f>
        <v>1.1589041095890409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>
        <v>70</v>
      </c>
      <c r="E46" s="2">
        <f>Tabela22567891011121314[[#This Row],[PRODUZIDAS]]*VLOOKUP(Tabela22567891011121314[[#This Row],[SKU]],Tabela24[#All],13,0)</f>
        <v>81.123287671232859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>
        <v>29</v>
      </c>
      <c r="E55" s="2">
        <f>Tabela22567891011121314[[#This Row],[PRODUZIDAS]]*VLOOKUP(Tabela22567891011121314[[#This Row],[SKU]],Tabela24[#All],13,0)</f>
        <v>33.608219178082187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>
        <v>4</v>
      </c>
      <c r="E58" s="2">
        <f>Tabela22567891011121314[[#This Row],[PRODUZIDAS]]*VLOOKUP(Tabela22567891011121314[[#This Row],[SKU]],Tabela24[#All],13,0)</f>
        <v>4.6356164383561635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>
        <v>1</v>
      </c>
      <c r="E60" s="2">
        <f>Tabela22567891011121314[[#This Row],[PRODUZIDAS]]*VLOOKUP(Tabela22567891011121314[[#This Row],[SKU]],Tabela24[#All],13,0)</f>
        <v>1.1589041095890409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>
        <v>8</v>
      </c>
      <c r="E64" s="2">
        <f>Tabela22567891011121314[[#This Row],[PRODUZIDAS]]*VLOOKUP(Tabela22567891011121314[[#This Row],[SKU]],Tabela24[#All],13,0)</f>
        <v>9.2712328767123271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30</v>
      </c>
      <c r="E68" s="2">
        <f>Tabela22567891011121314[[#This Row],[PRODUZIDAS]]*VLOOKUP(Tabela22567891011121314[[#This Row],[SKU]],Tabela24[#All],13,0)</f>
        <v>34.829999999999991</v>
      </c>
    </row>
    <row r="69" spans="2:5" x14ac:dyDescent="0.25">
      <c r="B69" s="3" t="s">
        <v>128</v>
      </c>
      <c r="C69" s="3" t="s">
        <v>129</v>
      </c>
      <c r="D69" s="1">
        <v>24</v>
      </c>
      <c r="E69" s="2">
        <f>Tabela22567891011121314[[#This Row],[PRODUZIDAS]]*VLOOKUP(Tabela22567891011121314[[#This Row],[SKU]],Tabela24[#All],13,0)</f>
        <v>27.863999999999997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>
        <v>84</v>
      </c>
      <c r="E74" s="2">
        <f>Tabela22567891011121314[[#This Row],[PRODUZIDAS]]*VLOOKUP(Tabela22567891011121314[[#This Row],[SKU]],Tabela24[#All],13,0)</f>
        <v>97.523999999999987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8</v>
      </c>
      <c r="E77" s="2">
        <f>Tabela22567891011121314[[#This Row],[PRODUZIDAS]]*VLOOKUP(Tabela22567891011121314[[#This Row],[SKU]],Tabela24[#All],13,0)</f>
        <v>9.2879999999999985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>
        <v>100</v>
      </c>
      <c r="E111" s="2">
        <f>Tabela22567891011121314[[#This Row],[PRODUZIDAS]]*VLOOKUP(Tabela22567891011121314[[#This Row],[SKU]],Tabela24[#All],13,0)</f>
        <v>115.91999999999997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>
        <v>5</v>
      </c>
      <c r="E114" s="2">
        <f>Tabela22567891011121314[[#This Row],[PRODUZIDAS]]*VLOOKUP(Tabela22567891011121314[[#This Row],[SKU]],Tabela24[#All],13,0)</f>
        <v>5.7959999999999994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>
        <v>15</v>
      </c>
      <c r="E126" s="2">
        <f>Tabela22567891011121314[[#This Row],[PRODUZIDAS]]*VLOOKUP(Tabela22567891011121314[[#This Row],[SKU]],Tabela24[#All],13,0)</f>
        <v>17.392499999999995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4</v>
      </c>
      <c r="E132" s="2">
        <f>Tabela22567891011121314[[#This Row],[PRODUZIDAS]]*VLOOKUP(Tabela22567891011121314[[#This Row],[SKU]],Tabela24[#All],13,0)</f>
        <v>4.637999999999999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1</v>
      </c>
      <c r="E144" s="2">
        <f>Tabela22567891011121314[[#This Row],[PRODUZIDAS]]*VLOOKUP(Tabela22567891011121314[[#This Row],[SKU]],Tabela24[#All],13,0)</f>
        <v>1.1597142857142857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3</v>
      </c>
      <c r="E146" s="2">
        <f>Tabela22567891011121314[[#This Row],[PRODUZIDAS]]*VLOOKUP(Tabela22567891011121314[[#This Row],[SKU]],Tabela24[#All],13,0)</f>
        <v>3.4791428571428571</v>
      </c>
    </row>
    <row r="147" spans="2:5" x14ac:dyDescent="0.25">
      <c r="B147" s="3" t="s">
        <v>284</v>
      </c>
      <c r="C147" s="3" t="s">
        <v>285</v>
      </c>
      <c r="D147" s="1">
        <v>2</v>
      </c>
      <c r="E147" s="2">
        <f>Tabela22567891011121314[[#This Row],[PRODUZIDAS]]*VLOOKUP(Tabela22567891011121314[[#This Row],[SKU]],Tabela24[#All],13,0)</f>
        <v>2.3194285714285714</v>
      </c>
    </row>
    <row r="148" spans="2:5" x14ac:dyDescent="0.25">
      <c r="B148" s="3" t="s">
        <v>286</v>
      </c>
      <c r="C148" s="3" t="s">
        <v>287</v>
      </c>
      <c r="D148" s="1">
        <v>1</v>
      </c>
      <c r="E148" s="2">
        <f>Tabela22567891011121314[[#This Row],[PRODUZIDAS]]*VLOOKUP(Tabela22567891011121314[[#This Row],[SKU]],Tabela24[#All],13,0)</f>
        <v>1.1597142857142857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>
        <v>6</v>
      </c>
      <c r="E174" s="2">
        <f>Tabela22567891011121314[[#This Row],[PRODUZIDAS]]*VLOOKUP(Tabela22567891011121314[[#This Row],[SKU]],Tabela24[#All],13,0)</f>
        <v>6.9582857142857142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>
        <v>53</v>
      </c>
      <c r="E195" s="2">
        <f>Tabela22567891011121314[[#This Row],[PRODUZIDAS]]*VLOOKUP(Tabela22567891011121314[[#This Row],[SKU]],Tabela24[#All],13,0)</f>
        <v>61.437599999999989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4</v>
      </c>
      <c r="E226" s="2">
        <f>Tabela22567891011121314[[#This Row],[PRODUZIDAS]]*VLOOKUP(Tabela22567891011121314[[#This Row],[SKU]],Tabela24[#All],13,0)</f>
        <v>4.6388571428571428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>
        <v>1</v>
      </c>
      <c r="E636" s="2">
        <f>Tabela22567891011121314[[#This Row],[PRODUZIDAS]]*VLOOKUP(Tabela22567891011121314[[#This Row],[SKU]],Tabela24[#All],13,0)</f>
        <v>1.1594999999999998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>
        <v>12</v>
      </c>
      <c r="E658" s="2">
        <f>Tabela22567891011121314[[#This Row],[PRODUZIDAS]]*VLOOKUP(Tabela22567891011121314[[#This Row],[SKU]],Tabela24[#All],13,0)</f>
        <v>13.916571428571428</v>
      </c>
    </row>
    <row r="659" spans="2:5" x14ac:dyDescent="0.25">
      <c r="B659" s="3" t="s">
        <v>1308</v>
      </c>
      <c r="C659" s="3" t="s">
        <v>1309</v>
      </c>
      <c r="D659" s="1">
        <v>7</v>
      </c>
      <c r="E659" s="2">
        <f>Tabela22567891011121314[[#This Row],[PRODUZIDAS]]*VLOOKUP(Tabela22567891011121314[[#This Row],[SKU]],Tabela24[#All],13,0)</f>
        <v>8.1180000000000003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>
        <v>8</v>
      </c>
      <c r="E664" s="2">
        <f>Tabela22567891011121314[[#This Row],[PRODUZIDAS]]*VLOOKUP(Tabela22567891011121314[[#This Row],[SKU]],Tabela24[#All],13,0)</f>
        <v>9.2777142857142856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258.42939990357075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65</v>
      </c>
      <c r="E10" s="2">
        <f>Tabela2256789101112131415[[#This Row],[PRODUZIDAS]]*VLOOKUP(Tabela2256789101112131415[[#This Row],[SKU]],Tabela24[#All],14,0)</f>
        <v>17.710144927536231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>
        <v>49</v>
      </c>
      <c r="E13" s="2">
        <f>Tabela2256789101112131415[[#This Row],[PRODUZIDAS]]*VLOOKUP(Tabela2256789101112131415[[#This Row],[SKU]],Tabela24[#All],14,0)</f>
        <v>13.350724637681159</v>
      </c>
      <c r="I13" s="17"/>
    </row>
    <row r="14" spans="2:9" x14ac:dyDescent="0.25">
      <c r="B14" s="3" t="s">
        <v>18</v>
      </c>
      <c r="C14" s="3" t="s">
        <v>19</v>
      </c>
      <c r="D14" s="1">
        <v>96</v>
      </c>
      <c r="E14" s="2">
        <f>Tabela2256789101112131415[[#This Row],[PRODUZIDAS]]*VLOOKUP(Tabela2256789101112131415[[#This Row],[SKU]],Tabela24[#All],14,0)</f>
        <v>26.156521739130433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>
        <v>2</v>
      </c>
      <c r="E19" s="2">
        <f>Tabela2256789101112131415[[#This Row],[PRODUZIDAS]]*VLOOKUP(Tabela2256789101112131415[[#This Row],[SKU]],Tabela24[#All],14,0)</f>
        <v>0.54492753623188406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>
        <v>49</v>
      </c>
      <c r="E23" s="2">
        <f>Tabela2256789101112131415[[#This Row],[PRODUZIDAS]]*VLOOKUP(Tabela2256789101112131415[[#This Row],[SKU]],Tabela24[#All],14,0)</f>
        <v>13.350724637681159</v>
      </c>
    </row>
    <row r="24" spans="2:5" x14ac:dyDescent="0.25">
      <c r="B24" s="3" t="s">
        <v>38</v>
      </c>
      <c r="C24" s="3" t="s">
        <v>39</v>
      </c>
      <c r="D24" s="1">
        <v>240</v>
      </c>
      <c r="E24" s="2">
        <f>Tabela2256789101112131415[[#This Row],[PRODUZIDAS]]*VLOOKUP(Tabela2256789101112131415[[#This Row],[SKU]],Tabela24[#All],14,0)</f>
        <v>61.80821917808219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>
        <v>6</v>
      </c>
      <c r="E42" s="2">
        <f>Tabela2256789101112131415[[#This Row],[PRODUZIDAS]]*VLOOKUP(Tabela2256789101112131415[[#This Row],[SKU]],Tabela24[#All],14,0)</f>
        <v>1.5452054794520547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>
        <v>1</v>
      </c>
      <c r="E44" s="2">
        <f>Tabela2256789101112131415[[#This Row],[PRODUZIDAS]]*VLOOKUP(Tabela2256789101112131415[[#This Row],[SKU]],Tabela24[#All],14,0)</f>
        <v>0.25753424657534246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>
        <v>70</v>
      </c>
      <c r="E46" s="2">
        <f>Tabela2256789101112131415[[#This Row],[PRODUZIDAS]]*VLOOKUP(Tabela2256789101112131415[[#This Row],[SKU]],Tabela24[#All],14,0)</f>
        <v>18.027397260273972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>
        <v>29</v>
      </c>
      <c r="E55" s="2">
        <f>Tabela2256789101112131415[[#This Row],[PRODUZIDAS]]*VLOOKUP(Tabela2256789101112131415[[#This Row],[SKU]],Tabela24[#All],14,0)</f>
        <v>7.4684931506849317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>
        <v>4</v>
      </c>
      <c r="E58" s="2">
        <f>Tabela2256789101112131415[[#This Row],[PRODUZIDAS]]*VLOOKUP(Tabela2256789101112131415[[#This Row],[SKU]],Tabela24[#All],14,0)</f>
        <v>1.0301369863013699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>
        <v>1</v>
      </c>
      <c r="E60" s="2">
        <f>Tabela2256789101112131415[[#This Row],[PRODUZIDAS]]*VLOOKUP(Tabela2256789101112131415[[#This Row],[SKU]],Tabela24[#All],14,0)</f>
        <v>0.25753424657534246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>
        <v>8</v>
      </c>
      <c r="E64" s="2">
        <f>Tabela2256789101112131415[[#This Row],[PRODUZIDAS]]*VLOOKUP(Tabela2256789101112131415[[#This Row],[SKU]],Tabela24[#All],14,0)</f>
        <v>2.0602739726027397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30</v>
      </c>
      <c r="E68" s="2">
        <f>Tabela2256789101112131415[[#This Row],[PRODUZIDAS]]*VLOOKUP(Tabela2256789101112131415[[#This Row],[SKU]],Tabela24[#All],14,0)</f>
        <v>7.74</v>
      </c>
    </row>
    <row r="69" spans="2:5" x14ac:dyDescent="0.25">
      <c r="B69" s="3" t="s">
        <v>128</v>
      </c>
      <c r="C69" s="3" t="s">
        <v>129</v>
      </c>
      <c r="D69" s="1">
        <v>24</v>
      </c>
      <c r="E69" s="2">
        <f>Tabela2256789101112131415[[#This Row],[PRODUZIDAS]]*VLOOKUP(Tabela2256789101112131415[[#This Row],[SKU]],Tabela24[#All],14,0)</f>
        <v>6.1920000000000002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>
        <v>84</v>
      </c>
      <c r="E74" s="2">
        <f>Tabela2256789101112131415[[#This Row],[PRODUZIDAS]]*VLOOKUP(Tabela2256789101112131415[[#This Row],[SKU]],Tabela24[#All],14,0)</f>
        <v>21.672000000000001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8</v>
      </c>
      <c r="E77" s="2">
        <f>Tabela2256789101112131415[[#This Row],[PRODUZIDAS]]*VLOOKUP(Tabela2256789101112131415[[#This Row],[SKU]],Tabela24[#All],14,0)</f>
        <v>2.0640000000000001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>
        <v>100</v>
      </c>
      <c r="E111" s="2">
        <f>Tabela2256789101112131415[[#This Row],[PRODUZIDAS]]*VLOOKUP(Tabela2256789101112131415[[#This Row],[SKU]],Tabela24[#All],14,0)</f>
        <v>25.759999999999998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>
        <v>5</v>
      </c>
      <c r="E114" s="2">
        <f>Tabela2256789101112131415[[#This Row],[PRODUZIDAS]]*VLOOKUP(Tabela2256789101112131415[[#This Row],[SKU]],Tabela24[#All],14,0)</f>
        <v>1.288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>
        <v>15</v>
      </c>
      <c r="E126" s="2">
        <f>Tabela2256789101112131415[[#This Row],[PRODUZIDAS]]*VLOOKUP(Tabela2256789101112131415[[#This Row],[SKU]],Tabela24[#All],14,0)</f>
        <v>3.8649999999999998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4</v>
      </c>
      <c r="E132" s="2">
        <f>Tabela2256789101112131415[[#This Row],[PRODUZIDAS]]*VLOOKUP(Tabela2256789101112131415[[#This Row],[SKU]],Tabela24[#All],14,0)</f>
        <v>1.0306666666666666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1</v>
      </c>
      <c r="E144" s="2">
        <f>Tabela2256789101112131415[[#This Row],[PRODUZIDAS]]*VLOOKUP(Tabela2256789101112131415[[#This Row],[SKU]],Tabela24[#All],14,0)</f>
        <v>0.25771428571428573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3</v>
      </c>
      <c r="E146" s="2">
        <f>Tabela2256789101112131415[[#This Row],[PRODUZIDAS]]*VLOOKUP(Tabela2256789101112131415[[#This Row],[SKU]],Tabela24[#All],14,0)</f>
        <v>0.77314285714285713</v>
      </c>
    </row>
    <row r="147" spans="2:5" x14ac:dyDescent="0.25">
      <c r="B147" s="3" t="s">
        <v>284</v>
      </c>
      <c r="C147" s="3" t="s">
        <v>285</v>
      </c>
      <c r="D147" s="1">
        <v>2</v>
      </c>
      <c r="E147" s="2">
        <f>Tabela2256789101112131415[[#This Row],[PRODUZIDAS]]*VLOOKUP(Tabela2256789101112131415[[#This Row],[SKU]],Tabela24[#All],14,0)</f>
        <v>0.51542857142857146</v>
      </c>
    </row>
    <row r="148" spans="2:5" x14ac:dyDescent="0.25">
      <c r="B148" s="3" t="s">
        <v>286</v>
      </c>
      <c r="C148" s="3" t="s">
        <v>287</v>
      </c>
      <c r="D148" s="1">
        <v>1</v>
      </c>
      <c r="E148" s="2">
        <f>Tabela2256789101112131415[[#This Row],[PRODUZIDAS]]*VLOOKUP(Tabela2256789101112131415[[#This Row],[SKU]],Tabela24[#All],14,0)</f>
        <v>0.25771428571428573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>
        <v>6</v>
      </c>
      <c r="E174" s="2">
        <f>Tabela2256789101112131415[[#This Row],[PRODUZIDAS]]*VLOOKUP(Tabela2256789101112131415[[#This Row],[SKU]],Tabela24[#All],14,0)</f>
        <v>1.5462857142857143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>
        <v>53</v>
      </c>
      <c r="E195" s="2">
        <f>Tabela2256789101112131415[[#This Row],[PRODUZIDAS]]*VLOOKUP(Tabela2256789101112131415[[#This Row],[SKU]],Tabela24[#All],14,0)</f>
        <v>13.652799999999999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4</v>
      </c>
      <c r="E226" s="2">
        <f>Tabela2256789101112131415[[#This Row],[PRODUZIDAS]]*VLOOKUP(Tabela2256789101112131415[[#This Row],[SKU]],Tabela24[#All],14,0)</f>
        <v>1.0308571428571429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>
        <v>1</v>
      </c>
      <c r="E636" s="2">
        <f>Tabela2256789101112131415[[#This Row],[PRODUZIDAS]]*VLOOKUP(Tabela2256789101112131415[[#This Row],[SKU]],Tabela24[#All],14,0)</f>
        <v>0.25766666666666665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>
        <v>12</v>
      </c>
      <c r="E658" s="2">
        <f>Tabela2256789101112131415[[#This Row],[PRODUZIDAS]]*VLOOKUP(Tabela2256789101112131415[[#This Row],[SKU]],Tabela24[#All],14,0)</f>
        <v>3.0925714285714285</v>
      </c>
    </row>
    <row r="659" spans="2:5" x14ac:dyDescent="0.25">
      <c r="B659" s="3" t="s">
        <v>1308</v>
      </c>
      <c r="C659" s="3" t="s">
        <v>1309</v>
      </c>
      <c r="D659" s="1">
        <v>7</v>
      </c>
      <c r="E659" s="2">
        <f>Tabela2256789101112131415[[#This Row],[PRODUZIDAS]]*VLOOKUP(Tabela2256789101112131415[[#This Row],[SKU]],Tabela24[#All],14,0)</f>
        <v>1.804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>
        <v>8</v>
      </c>
      <c r="E664" s="2">
        <f>Tabela2256789101112131415[[#This Row],[PRODUZIDAS]]*VLOOKUP(Tabela2256789101112131415[[#This Row],[SKU]],Tabela24[#All],14,0)</f>
        <v>2.0617142857142858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2025-02-28T19:47:41Z</dcterms:modified>
</cp:coreProperties>
</file>