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3842C6FC-7186-483B-B39E-5CFBC606DFAA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<sst xmlns="http://schemas.openxmlformats.org/spreadsheetml/2006/main" count="26032" uniqueCount="1899">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</sst>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21" sqref="B21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45715</v>
      </c>
      <c r="C2" s="31"/>
      <c r="D2" s="33">
        <f>SUM(Tabela15[VALOR])</f>
        <v>5996.6288727893434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1.5455999999999999</v>
      </c>
      <c r="D7" s="26"/>
      <c r="E7" s="26">
        <f>Tabela15[[#This Row],[VALOR]]-Tabela15[[#This Row],[Custo Setor]]</f>
        <v>1.5455999999999999</v>
      </c>
    </row>
    <row r="8" spans="2:5" x14ac:dyDescent="0.25">
      <c r="B8" t="s">
        <v>1883</v>
      </c>
      <c r="C8" s="21">
        <f t="array" ref="C8">'2 - CORTE VOIL'!G4</f>
        <v>299.09015999999997</v>
      </c>
      <c r="D8" s="26"/>
      <c r="E8" s="26">
        <f>Tabela15[[#This Row],[VALOR]]-Tabela15[[#This Row],[Custo Setor]]</f>
        <v>299.09015999999997</v>
      </c>
    </row>
    <row r="9" spans="2:5" x14ac:dyDescent="0.25">
      <c r="B9" t="s">
        <v>1885</v>
      </c>
      <c r="C9" s="21">
        <f t="array" ref="C9">'3 - BAINHA CONTINUA'!G4</f>
        <v>99.999256000000003</v>
      </c>
      <c r="D9" s="26"/>
      <c r="E9" s="26">
        <f>Tabela15[[#This Row],[VALOR]]-Tabela15[[#This Row],[Custo Setor]]</f>
        <v>99.999256000000003</v>
      </c>
    </row>
    <row r="10" spans="2:5" x14ac:dyDescent="0.25">
      <c r="B10" t="s">
        <v>1884</v>
      </c>
      <c r="C10" s="21">
        <f t="array" ref="C10">'4 - BARRADO'!G4</f>
        <v>981.46099783549812</v>
      </c>
      <c r="D10" s="26"/>
      <c r="E10" s="26">
        <f>Tabela15[[#This Row],[VALOR]]-Tabela15[[#This Row],[Custo Setor]]</f>
        <v>981.46099783549812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1.9090909090909089</v>
      </c>
      <c r="D12" s="26"/>
      <c r="E12" s="26">
        <f>Tabela15[[#This Row],[VALOR]]-Tabela15[[#This Row],[Custo Setor]]</f>
        <v>1.9090909090909089</v>
      </c>
    </row>
    <row r="13" spans="2:5" x14ac:dyDescent="0.25">
      <c r="B13" t="s">
        <v>1888</v>
      </c>
      <c r="C13" s="21">
        <f t="array" ref="C13">'7 - PALETEIRA'!G4</f>
        <v>789.70269868969638</v>
      </c>
      <c r="D13" s="26"/>
      <c r="E13" s="26">
        <f>Tabela15[[#This Row],[VALOR]]-Tabela15[[#This Row],[Custo Setor]]</f>
        <v>789.70269868969638</v>
      </c>
    </row>
    <row r="14" spans="2:5" x14ac:dyDescent="0.25">
      <c r="B14" t="s">
        <v>1889</v>
      </c>
      <c r="C14" s="21">
        <f>'8 - ACABAMENTO'!G4</f>
        <v>635.82840952097331</v>
      </c>
      <c r="D14" s="26"/>
      <c r="E14" s="26">
        <f>Tabela15[[#This Row],[VALOR]]-Tabela15[[#This Row],[Custo Setor]]</f>
        <v>635.82840952097331</v>
      </c>
    </row>
    <row r="15" spans="2:5" ht="15" customHeight="1" x14ac:dyDescent="0.25">
      <c r="B15" t="s">
        <v>1890</v>
      </c>
      <c r="C15" s="21">
        <f t="array" ref="C15">'9 - FURO'!G4</f>
        <v>649.04870462832196</v>
      </c>
      <c r="D15" s="26"/>
      <c r="E15" s="26">
        <f>Tabela15[[#This Row],[VALOR]]-Tabela15[[#This Row],[Custo Setor]]</f>
        <v>649.04870462832196</v>
      </c>
    </row>
    <row r="16" spans="2:5" x14ac:dyDescent="0.25">
      <c r="B16" t="s">
        <v>1891</v>
      </c>
      <c r="C16" s="21">
        <f t="array" ref="C16">'10 - ILHOS'!G4</f>
        <v>975.84767178025436</v>
      </c>
      <c r="D16" s="26"/>
      <c r="E16" s="26">
        <f>Tabela15[[#This Row],[VALOR]]-Tabela15[[#This Row],[Custo Setor]]</f>
        <v>975.84767178025436</v>
      </c>
    </row>
    <row r="17" spans="2:5" x14ac:dyDescent="0.25">
      <c r="B17" t="s">
        <v>1892</v>
      </c>
      <c r="C17" s="21">
        <f t="array" ref="C17">'11 - DOBRA'!G4</f>
        <v>1278.1605955299615</v>
      </c>
      <c r="D17" s="26"/>
      <c r="E17" s="26">
        <f>Tabela15[[#This Row],[VALOR]]-Tabela15[[#This Row],[Custo Setor]]</f>
        <v>1278.1605955299615</v>
      </c>
    </row>
    <row r="18" spans="2:5" x14ac:dyDescent="0.25">
      <c r="B18" t="s">
        <v>1893</v>
      </c>
      <c r="C18" s="21">
        <f t="array" ref="C18">'12 - EMBALAGEM'!G4</f>
        <v>284.03568789554703</v>
      </c>
      <c r="D18" s="26"/>
      <c r="E18" s="26">
        <f>Tabela15[[#This Row],[VALOR]]-Tabela15[[#This Row],[Custo Setor]]</f>
        <v>284.03568789554703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5996.6288727893434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97" workbookViewId="0">
      <selection activeCell="D109" sqref="D10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1.5455999999999999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>
        <v>10</v>
      </c>
      <c r="E108" s="2">
        <f>Tabela2[[#This Row],[PRODUZIDAS]]*VLOOKUP(Tabela2[[#This Row],[SKU]],Tabela24[#All],3,0)</f>
        <v>1.5455999999999999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05" workbookViewId="0">
      <selection activeCell="D117" sqref="D11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299.09015999999997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>
        <v>78.5</v>
      </c>
      <c r="E115" s="2">
        <f>Tabela225[[#This Row],[PRODUZIDAS]]*VLOOKUP(Tabela225[[#This Row],[SKU]],Tabela24[#All],4,0)</f>
        <v>42.465359999999997</v>
      </c>
    </row>
    <row r="116" spans="2:5" x14ac:dyDescent="0.25">
      <c r="B116" s="3" t="s">
        <v>222</v>
      </c>
      <c r="C116" s="3" t="s">
        <v>223</v>
      </c>
      <c r="D116" s="1">
        <v>80</v>
      </c>
      <c r="E116" s="2">
        <f>Tabela225[[#This Row],[PRODUZIDAS]]*VLOOKUP(Tabela225[[#This Row],[SKU]],Tabela24[#All],4,0)</f>
        <v>43.276800000000001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>
        <v>115</v>
      </c>
      <c r="E126" s="2">
        <f>Tabela225[[#This Row],[PRODUZIDAS]]*VLOOKUP(Tabela225[[#This Row],[SKU]],Tabela24[#All],4,0)</f>
        <v>106.67399999999998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>
        <v>115</v>
      </c>
      <c r="E128" s="2">
        <f>Tabela225[[#This Row],[PRODUZIDAS]]*VLOOKUP(Tabela225[[#This Row],[SKU]],Tabela24[#All],4,0)</f>
        <v>106.67399999999998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05" workbookViewId="0">
      <selection activeCell="D116" sqref="D11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99.999256000000003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>
        <v>80.900000000000006</v>
      </c>
      <c r="E115" s="2">
        <f>Tabela2256[[#This Row],[PRODUZIDAS]]*VLOOKUP(Tabela2256[[#This Row],[SKU]],Tabela24[#All],5,0)</f>
        <v>10.419920000000001</v>
      </c>
    </row>
    <row r="116" spans="2:5" x14ac:dyDescent="0.25">
      <c r="B116" s="3" t="s">
        <v>222</v>
      </c>
      <c r="C116" s="3" t="s">
        <v>223</v>
      </c>
      <c r="D116" s="1">
        <v>82.72</v>
      </c>
      <c r="E116" s="2">
        <f>Tabela2256[[#This Row],[PRODUZIDAS]]*VLOOKUP(Tabela2256[[#This Row],[SKU]],Tabela24[#All],5,0)</f>
        <v>10.654335999999999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>
        <v>41.25</v>
      </c>
      <c r="E146" s="2">
        <f>Tabela2256[[#This Row],[PRODUZIDAS]]*VLOOKUP(Tabela2256[[#This Row],[SKU]],Tabela24[#All],5,0)</f>
        <v>18.603750000000002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>
        <v>45</v>
      </c>
      <c r="E150" s="2">
        <f>Tabela2256[[#This Row],[PRODUZIDAS]]*VLOOKUP(Tabela2256[[#This Row],[SKU]],Tabela24[#All],5,0)</f>
        <v>20.295000000000002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>
        <v>88.75</v>
      </c>
      <c r="E152" s="2">
        <f>Tabela2256[[#This Row],[PRODUZIDAS]]*VLOOKUP(Tabela2256[[#This Row],[SKU]],Tabela24[#All],5,0)</f>
        <v>40.026250000000005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1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981.46099783549812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>
        <v>12</v>
      </c>
      <c r="E109" s="2">
        <f>Tabela22567[[#This Row],[PRODUZIDAS]]*VLOOKUP(Tabela22567[[#This Row],[SKU]],Tabela24[#All],6,0)</f>
        <v>13.910399999999997</v>
      </c>
    </row>
    <row r="110" spans="2:5" x14ac:dyDescent="0.25">
      <c r="B110" s="3" t="s">
        <v>210</v>
      </c>
      <c r="C110" s="3" t="s">
        <v>211</v>
      </c>
      <c r="D110" s="1">
        <v>20</v>
      </c>
      <c r="E110" s="2">
        <f>Tabela22567[[#This Row],[PRODUZIDAS]]*VLOOKUP(Tabela22567[[#This Row],[SKU]],Tabela24[#All],6,0)</f>
        <v>23.183999999999997</v>
      </c>
    </row>
    <row r="111" spans="2:5" x14ac:dyDescent="0.25">
      <c r="B111" s="3" t="s">
        <v>212</v>
      </c>
      <c r="C111" s="3" t="s">
        <v>213</v>
      </c>
      <c r="D111" s="1">
        <v>31</v>
      </c>
      <c r="E111" s="2">
        <f>Tabela22567[[#This Row],[PRODUZIDAS]]*VLOOKUP(Tabela22567[[#This Row],[SKU]],Tabela24[#All],6,0)</f>
        <v>35.935199999999995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>
        <v>8</v>
      </c>
      <c r="E115" s="2">
        <f>Tabela22567[[#This Row],[PRODUZIDAS]]*VLOOKUP(Tabela22567[[#This Row],[SKU]],Tabela24[#All],6,0)</f>
        <v>9.2735999999999983</v>
      </c>
    </row>
    <row r="116" spans="2:5" x14ac:dyDescent="0.25">
      <c r="B116" s="3" t="s">
        <v>222</v>
      </c>
      <c r="C116" s="3" t="s">
        <v>223</v>
      </c>
      <c r="D116" s="1">
        <v>9</v>
      </c>
      <c r="E116" s="2">
        <f>Tabela22567[[#This Row],[PRODUZIDAS]]*VLOOKUP(Tabela22567[[#This Row],[SKU]],Tabela24[#All],6,0)</f>
        <v>10.432799999999999</v>
      </c>
    </row>
    <row r="117" spans="2:5" x14ac:dyDescent="0.25">
      <c r="B117" s="3" t="s">
        <v>224</v>
      </c>
      <c r="C117" s="3" t="s">
        <v>225</v>
      </c>
      <c r="D117" s="1">
        <v>80</v>
      </c>
      <c r="E117" s="2">
        <f>Tabela22567[[#This Row],[PRODUZIDAS]]*VLOOKUP(Tabela22567[[#This Row],[SKU]],Tabela24[#All],6,0)</f>
        <v>92.73599999999999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>
        <v>2</v>
      </c>
      <c r="E119" s="2">
        <f>Tabela22567[[#This Row],[PRODUZIDAS]]*VLOOKUP(Tabela22567[[#This Row],[SKU]],Tabela24[#All],6,0)</f>
        <v>2.3183999999999996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>
        <v>2.5</v>
      </c>
      <c r="E123" s="2">
        <f>Tabela22567[[#This Row],[PRODUZIDAS]]*VLOOKUP(Tabela22567[[#This Row],[SKU]],Tabela24[#All],6,0)</f>
        <v>3.2208333333333332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>
        <v>4</v>
      </c>
      <c r="E127" s="2">
        <f>Tabela22567[[#This Row],[PRODUZIDAS]]*VLOOKUP(Tabela22567[[#This Row],[SKU]],Tabela24[#All],6,0)</f>
        <v>5.1533333333333333</v>
      </c>
    </row>
    <row r="128" spans="2:5" x14ac:dyDescent="0.25">
      <c r="B128" s="3" t="s">
        <v>246</v>
      </c>
      <c r="C128" s="3" t="s">
        <v>247</v>
      </c>
      <c r="D128" s="1">
        <v>117</v>
      </c>
      <c r="E128" s="2">
        <f>Tabela22567[[#This Row],[PRODUZIDAS]]*VLOOKUP(Tabela22567[[#This Row],[SKU]],Tabela24[#All],6,0)</f>
        <v>150.73500000000001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>
        <v>1</v>
      </c>
      <c r="E133" s="2">
        <f>Tabela22567[[#This Row],[PRODUZIDAS]]*VLOOKUP(Tabela22567[[#This Row],[SKU]],Tabela24[#All],6,0)</f>
        <v>1.2883333333333333</v>
      </c>
    </row>
    <row r="134" spans="2:5" x14ac:dyDescent="0.25">
      <c r="B134" s="3" t="s">
        <v>258</v>
      </c>
      <c r="C134" s="3" t="s">
        <v>259</v>
      </c>
      <c r="D134" s="1">
        <v>9</v>
      </c>
      <c r="E134" s="2">
        <f>Tabela22567[[#This Row],[PRODUZIDAS]]*VLOOKUP(Tabela22567[[#This Row],[SKU]],Tabela24[#All],6,0)</f>
        <v>11.595000000000001</v>
      </c>
    </row>
    <row r="135" spans="2:5" x14ac:dyDescent="0.25">
      <c r="B135" s="3" t="s">
        <v>260</v>
      </c>
      <c r="C135" s="3" t="s">
        <v>261</v>
      </c>
      <c r="D135" s="1">
        <v>31</v>
      </c>
      <c r="E135" s="2">
        <f>Tabela22567[[#This Row],[PRODUZIDAS]]*VLOOKUP(Tabela22567[[#This Row],[SKU]],Tabela24[#All],6,0)</f>
        <v>39.938333333333333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>
        <v>3</v>
      </c>
      <c r="E138" s="2">
        <f>Tabela22567[[#This Row],[PRODUZIDAS]]*VLOOKUP(Tabela22567[[#This Row],[SKU]],Tabela24[#All],6,0)</f>
        <v>3.8650000000000002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>
        <v>1</v>
      </c>
      <c r="E143" s="2">
        <f>Tabela22567[[#This Row],[PRODUZIDAS]]*VLOOKUP(Tabela22567[[#This Row],[SKU]],Tabela24[#All],6,0)</f>
        <v>1.2883333333333333</v>
      </c>
    </row>
    <row r="144" spans="2:5" x14ac:dyDescent="0.25">
      <c r="B144" s="3" t="s">
        <v>278</v>
      </c>
      <c r="C144" s="3" t="s">
        <v>279</v>
      </c>
      <c r="D144" s="1">
        <v>10</v>
      </c>
      <c r="E144" s="2">
        <f>Tabela22567[[#This Row],[PRODUZIDAS]]*VLOOKUP(Tabela22567[[#This Row],[SKU]],Tabela24[#All],6,0)</f>
        <v>12.885714285714286</v>
      </c>
    </row>
    <row r="145" spans="2:5" x14ac:dyDescent="0.25">
      <c r="B145" s="3" t="s">
        <v>280</v>
      </c>
      <c r="C145" s="3" t="s">
        <v>281</v>
      </c>
      <c r="D145" s="1">
        <v>30</v>
      </c>
      <c r="E145" s="2">
        <f>Tabela22567[[#This Row],[PRODUZIDAS]]*VLOOKUP(Tabela22567[[#This Row],[SKU]],Tabela24[#All],6,0)</f>
        <v>38.657142857142858</v>
      </c>
    </row>
    <row r="146" spans="2:5" x14ac:dyDescent="0.25">
      <c r="B146" s="3" t="s">
        <v>282</v>
      </c>
      <c r="C146" s="3" t="s">
        <v>283</v>
      </c>
      <c r="D146" s="1">
        <v>6</v>
      </c>
      <c r="E146" s="2">
        <f>Tabela22567[[#This Row],[PRODUZIDAS]]*VLOOKUP(Tabela22567[[#This Row],[SKU]],Tabela24[#All],6,0)</f>
        <v>7.7314285714285722</v>
      </c>
    </row>
    <row r="147" spans="2:5" x14ac:dyDescent="0.25">
      <c r="B147" s="3" t="s">
        <v>284</v>
      </c>
      <c r="C147" s="3" t="s">
        <v>285</v>
      </c>
      <c r="D147" s="1">
        <v>131.5</v>
      </c>
      <c r="E147" s="2">
        <f>Tabela22567[[#This Row],[PRODUZIDAS]]*VLOOKUP(Tabela22567[[#This Row],[SKU]],Tabela24[#All],6,0)</f>
        <v>169.44714285714286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>
        <v>2</v>
      </c>
      <c r="E151" s="2">
        <f>Tabela22567[[#This Row],[PRODUZIDAS]]*VLOOKUP(Tabela22567[[#This Row],[SKU]],Tabela24[#All],6,0)</f>
        <v>2.5771428571428574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9</v>
      </c>
      <c r="E194" s="2">
        <f>Tabela22567[[#This Row],[PRODUZIDAS]]*VLOOKUP(Tabela22567[[#This Row],[SKU]],Tabela24[#All],6,0)</f>
        <v>10.432799999999999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>
        <v>5</v>
      </c>
      <c r="E196" s="2">
        <f>Tabela22567[[#This Row],[PRODUZIDAS]]*VLOOKUP(Tabela22567[[#This Row],[SKU]],Tabela24[#All],6,0)</f>
        <v>5.7959999999999994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>
        <v>111</v>
      </c>
      <c r="E199" s="2">
        <f>Tabela22567[[#This Row],[PRODUZIDAS]]*VLOOKUP(Tabela22567[[#This Row],[SKU]],Tabela24[#All],6,0)</f>
        <v>128.67119999999997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>
        <v>3</v>
      </c>
      <c r="E202" s="2">
        <f>Tabela22567[[#This Row],[PRODUZIDAS]]*VLOOKUP(Tabela22567[[#This Row],[SKU]],Tabela24[#All],6,0)</f>
        <v>3.4775999999999994</v>
      </c>
    </row>
    <row r="203" spans="2:5" x14ac:dyDescent="0.25">
      <c r="B203" s="3" t="s">
        <v>396</v>
      </c>
      <c r="C203" s="3" t="s">
        <v>397</v>
      </c>
      <c r="D203" s="1">
        <v>46</v>
      </c>
      <c r="E203" s="2">
        <f>Tabela22567[[#This Row],[PRODUZIDAS]]*VLOOKUP(Tabela22567[[#This Row],[SKU]],Tabela24[#All],6,0)</f>
        <v>59.263333333333335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>
        <v>1</v>
      </c>
      <c r="E210" s="2">
        <f>Tabela22567[[#This Row],[PRODUZIDAS]]*VLOOKUP(Tabela22567[[#This Row],[SKU]],Tabela24[#All],6,0)</f>
        <v>1.2883333333333333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>
        <v>2</v>
      </c>
      <c r="E213" s="2">
        <f>Tabela22567[[#This Row],[PRODUZIDAS]]*VLOOKUP(Tabela22567[[#This Row],[SKU]],Tabela24[#All],6,0)</f>
        <v>2.5766666666666667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>
        <v>1</v>
      </c>
      <c r="E215" s="2">
        <f>Tabela22567[[#This Row],[PRODUZIDAS]]*VLOOKUP(Tabela22567[[#This Row],[SKU]],Tabela24[#All],6,0)</f>
        <v>1.2883333333333333</v>
      </c>
    </row>
    <row r="216" spans="2:5" x14ac:dyDescent="0.25">
      <c r="B216" s="3" t="s">
        <v>422</v>
      </c>
      <c r="C216" s="3" t="s">
        <v>423</v>
      </c>
      <c r="D216" s="1">
        <v>4</v>
      </c>
      <c r="E216" s="2">
        <f>Tabela22567[[#This Row],[PRODUZIDAS]]*VLOOKUP(Tabela22567[[#This Row],[SKU]],Tabela24[#All],6,0)</f>
        <v>5.1533333333333333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>
        <v>15.5</v>
      </c>
      <c r="E225" s="2">
        <f>Tabela22567[[#This Row],[PRODUZIDAS]]*VLOOKUP(Tabela22567[[#This Row],[SKU]],Tabela24[#All],6,0)</f>
        <v>19.972857142857144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>
        <v>62</v>
      </c>
      <c r="E227" s="2">
        <f>Tabela22567[[#This Row],[PRODUZIDAS]]*VLOOKUP(Tabela22567[[#This Row],[SKU]],Tabela24[#All],6,0)</f>
        <v>79.891428571428577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>
        <v>4.5</v>
      </c>
      <c r="E229" s="2">
        <f>Tabela22567[[#This Row],[PRODUZIDAS]]*VLOOKUP(Tabela22567[[#This Row],[SKU]],Tabela24[#All],6,0)</f>
        <v>5.7985714285714289</v>
      </c>
    </row>
    <row r="230" spans="2:5" x14ac:dyDescent="0.25">
      <c r="B230" s="3" t="s">
        <v>450</v>
      </c>
      <c r="C230" s="3" t="s">
        <v>451</v>
      </c>
      <c r="D230" s="1">
        <v>5</v>
      </c>
      <c r="E230" s="2">
        <f>Tabela22567[[#This Row],[PRODUZIDAS]]*VLOOKUP(Tabela22567[[#This Row],[SKU]],Tabela24[#All],6,0)</f>
        <v>6.4428571428571431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>
        <v>10.5</v>
      </c>
      <c r="E235" s="2">
        <f>Tabela22567[[#This Row],[PRODUZIDAS]]*VLOOKUP(Tabela22567[[#This Row],[SKU]],Tabela24[#All],6,0)</f>
        <v>13.530000000000001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>
        <v>1</v>
      </c>
      <c r="E361" s="2">
        <f>Tabela22567[[#This Row],[PRODUZIDAS]]*VLOOKUP(Tabela22567[[#This Row],[SKU]],Tabela24[#All],6,0)</f>
        <v>1.7045454545454544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45" workbookViewId="0">
      <selection activeCell="D362" sqref="D36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1.9090909090909089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>
        <v>4</v>
      </c>
      <c r="E361" s="2">
        <f>Tabela2256789[[#This Row],[PRODUZIDAS]]*VLOOKUP(Tabela2256789[[#This Row],[SKU]],Tabela24[#All],8,0)</f>
        <v>1.9090909090909089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618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789.70269868969638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>
        <v>70</v>
      </c>
      <c r="E10" s="2">
        <f>Tabela225678910[[#This Row],[PRODUZIDAS]]*VLOOKUP(Tabela225678910[[#This Row],[SKU]],Tabela24[#All],9,0)</f>
        <v>28.608695652173907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>
        <v>85</v>
      </c>
      <c r="E21" s="2">
        <f>Tabela225678910[[#This Row],[PRODUZIDAS]]*VLOOKUP(Tabela225678910[[#This Row],[SKU]],Tabela24[#All],9,0)</f>
        <v>34.739130434782602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>
        <v>60</v>
      </c>
      <c r="E24" s="2">
        <f>Tabela225678910[[#This Row],[PRODUZIDAS]]*VLOOKUP(Tabela225678910[[#This Row],[SKU]],Tabela24[#All],9,0)</f>
        <v>30.904109589041095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>
        <v>12.5</v>
      </c>
      <c r="E58" s="2">
        <f>Tabela225678910[[#This Row],[PRODUZIDAS]]*VLOOKUP(Tabela225678910[[#This Row],[SKU]],Tabela24[#All],9,0)</f>
        <v>8.3698630136986303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>
        <v>30</v>
      </c>
      <c r="E69" s="2">
        <f>Tabela225678910[[#This Row],[PRODUZIDAS]]*VLOOKUP(Tabela225678910[[#This Row],[SKU]],Tabela24[#All],9,0)</f>
        <v>22.058999999999994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>
        <v>100</v>
      </c>
      <c r="E72" s="2">
        <f>Tabela225678910[[#This Row],[PRODUZIDAS]]*VLOOKUP(Tabela225678910[[#This Row],[SKU]],Tabela24[#All],9,0)</f>
        <v>73.529999999999987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83</v>
      </c>
      <c r="E74" s="2">
        <f>Tabela225678910[[#This Row],[PRODUZIDAS]]*VLOOKUP(Tabela225678910[[#This Row],[SKU]],Tabela24[#All],9,0)</f>
        <v>61.029899999999984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>
        <v>10</v>
      </c>
      <c r="E108" s="2">
        <f>Tabela225678910[[#This Row],[PRODUZIDAS]]*VLOOKUP(Tabela225678910[[#This Row],[SKU]],Tabela24[#All],9,0)</f>
        <v>6.44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>
        <v>69</v>
      </c>
      <c r="E114" s="2">
        <f>Tabela225678910[[#This Row],[PRODUZIDAS]]*VLOOKUP(Tabela225678910[[#This Row],[SKU]],Tabela24[#All],9,0)</f>
        <v>44.436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>
        <v>40</v>
      </c>
      <c r="E150" s="2">
        <f>Tabela225678910[[#This Row],[PRODUZIDAS]]*VLOOKUP(Tabela225678910[[#This Row],[SKU]],Tabela24[#All],9,0)</f>
        <v>41.234285714285718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>
        <v>50</v>
      </c>
      <c r="E153" s="2">
        <f>Tabela225678910[[#This Row],[PRODUZIDAS]]*VLOOKUP(Tabela225678910[[#This Row],[SKU]],Tabela24[#All],9,0)</f>
        <v>51.542857142857144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140</v>
      </c>
      <c r="E192" s="2">
        <f>Tabela225678910[[#This Row],[PRODUZIDAS]]*VLOOKUP(Tabela225678910[[#This Row],[SKU]],Tabela24[#All],9,0)</f>
        <v>90.16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105</v>
      </c>
      <c r="E194" s="2">
        <f>Tabela225678910[[#This Row],[PRODUZIDAS]]*VLOOKUP(Tabela225678910[[#This Row],[SKU]],Tabela24[#All],9,0)</f>
        <v>67.62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>
        <v>6</v>
      </c>
      <c r="E198" s="2">
        <f>Tabela225678910[[#This Row],[PRODUZIDAS]]*VLOOKUP(Tabela225678910[[#This Row],[SKU]],Tabela24[#All],9,0)</f>
        <v>3.8639999999999999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>
        <v>190</v>
      </c>
      <c r="E225" s="2">
        <f>Tabela225678910[[#This Row],[PRODUZIDAS]]*VLOOKUP(Tabela225678910[[#This Row],[SKU]],Tabela24[#All],9,0)</f>
        <v>195.86285714285717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>
        <v>5.5</v>
      </c>
      <c r="E556" s="2">
        <f>Tabela225678910[[#This Row],[PRODUZIDAS]]*VLOOKUP(Tabela225678910[[#This Row],[SKU]],Tabela24[#All],9,0)</f>
        <v>3.5420000000000003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>
        <v>30</v>
      </c>
      <c r="E628" s="2">
        <f>Tabela225678910[[#This Row],[PRODUZIDAS]]*VLOOKUP(Tabela225678910[[#This Row],[SKU]],Tabela24[#All],9,0)</f>
        <v>19.32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>
        <v>10</v>
      </c>
      <c r="E635" s="2">
        <f>Tabela225678910[[#This Row],[PRODUZIDAS]]*VLOOKUP(Tabela225678910[[#This Row],[SKU]],Tabela24[#All],9,0)</f>
        <v>6.44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17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635.82840952097331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105.5</v>
      </c>
      <c r="E10" s="2">
        <f>Tabela22567891011[[#This Row],[PRODUZIDAS]]*VLOOKUP(Tabela22567891011[[#This Row],[SKU]],Tabela24[#All],10,0)</f>
        <v>43.117391304347819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>
        <v>87.5</v>
      </c>
      <c r="E16" s="2">
        <f>Tabela22567891011[[#This Row],[PRODUZIDAS]]*VLOOKUP(Tabela22567891011[[#This Row],[SKU]],Tabela24[#All],10,0)</f>
        <v>35.760869565217384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>
        <v>45.5</v>
      </c>
      <c r="E21" s="2">
        <f>Tabela22567891011[[#This Row],[PRODUZIDAS]]*VLOOKUP(Tabela22567891011[[#This Row],[SKU]],Tabela24[#All],10,0)</f>
        <v>18.595652173913038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>
        <v>20</v>
      </c>
      <c r="E46" s="2">
        <f>Tabela22567891011[[#This Row],[PRODUZIDAS]]*VLOOKUP(Tabela22567891011[[#This Row],[SKU]],Tabela24[#All],10,0)</f>
        <v>14.679452054794517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>
        <v>30</v>
      </c>
      <c r="E55" s="2">
        <f>Tabela22567891011[[#This Row],[PRODUZIDAS]]*VLOOKUP(Tabela22567891011[[#This Row],[SKU]],Tabela24[#All],10,0)</f>
        <v>22.019178082191775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>
        <v>10</v>
      </c>
      <c r="E58" s="2">
        <f>Tabela22567891011[[#This Row],[PRODUZIDAS]]*VLOOKUP(Tabela22567891011[[#This Row],[SKU]],Tabela24[#All],10,0)</f>
        <v>7.3397260273972584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>
        <v>10</v>
      </c>
      <c r="E64" s="2">
        <f>Tabela22567891011[[#This Row],[PRODUZIDAS]]*VLOOKUP(Tabela22567891011[[#This Row],[SKU]],Tabela24[#All],10,0)</f>
        <v>7.3397260273972584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51.5</v>
      </c>
      <c r="E74" s="2">
        <f>Tabela22567891011[[#This Row],[PRODUZIDAS]]*VLOOKUP(Tabela22567891011[[#This Row],[SKU]],Tabela24[#All],10,0)</f>
        <v>41.189699999999995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>
        <v>56</v>
      </c>
      <c r="E108" s="2">
        <f>Tabela22567891011[[#This Row],[PRODUZIDAS]]*VLOOKUP(Tabela22567891011[[#This Row],[SKU]],Tabela24[#All],10,0)</f>
        <v>36.064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>
        <v>107.5</v>
      </c>
      <c r="E110" s="2">
        <f>Tabela22567891011[[#This Row],[PRODUZIDAS]]*VLOOKUP(Tabela22567891011[[#This Row],[SKU]],Tabela24[#All],10,0)</f>
        <v>69.23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>
        <v>25</v>
      </c>
      <c r="E114" s="2">
        <f>Tabela22567891011[[#This Row],[PRODUZIDAS]]*VLOOKUP(Tabela22567891011[[#This Row],[SKU]],Tabela24[#All],10,0)</f>
        <v>16.100000000000001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>
        <v>50</v>
      </c>
      <c r="E153" s="2">
        <f>Tabela22567891011[[#This Row],[PRODUZIDAS]]*VLOOKUP(Tabela22567891011[[#This Row],[SKU]],Tabela24[#All],10,0)</f>
        <v>57.985714285714288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>
        <v>24</v>
      </c>
      <c r="E168" s="2">
        <f>Tabela22567891011[[#This Row],[PRODUZIDAS]]*VLOOKUP(Tabela22567891011[[#This Row],[SKU]],Tabela24[#All],10,0)</f>
        <v>27.833142857142857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136.5</v>
      </c>
      <c r="E192" s="2">
        <f>Tabela22567891011[[#This Row],[PRODUZIDAS]]*VLOOKUP(Tabela22567891011[[#This Row],[SKU]],Tabela24[#All],10,0)</f>
        <v>87.906000000000006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>
        <v>6</v>
      </c>
      <c r="E198" s="2">
        <f>Tabela22567891011[[#This Row],[PRODUZIDAS]]*VLOOKUP(Tabela22567891011[[#This Row],[SKU]],Tabela24[#All],10,0)</f>
        <v>3.8639999999999999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>
        <v>10</v>
      </c>
      <c r="E202" s="2">
        <f>Tabela22567891011[[#This Row],[PRODUZIDAS]]*VLOOKUP(Tabela22567891011[[#This Row],[SKU]],Tabela24[#All],10,0)</f>
        <v>6.44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70.5</v>
      </c>
      <c r="E231" s="2">
        <f>Tabela22567891011[[#This Row],[PRODUZIDAS]]*VLOOKUP(Tabela22567891011[[#This Row],[SKU]],Tabela24[#All],10,0)</f>
        <v>81.759857142857143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>
        <v>5.5</v>
      </c>
      <c r="E556" s="2">
        <f>Tabela22567891011[[#This Row],[PRODUZIDAS]]*VLOOKUP(Tabela22567891011[[#This Row],[SKU]],Tabela24[#All],10,0)</f>
        <v>3.5420000000000003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>
        <v>20.5</v>
      </c>
      <c r="E628" s="2">
        <f>Tabela22567891011[[#This Row],[PRODUZIDAS]]*VLOOKUP(Tabela22567891011[[#This Row],[SKU]],Tabela24[#All],10,0)</f>
        <v>13.202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>
        <v>65</v>
      </c>
      <c r="E632" s="2">
        <f>Tabela22567891011[[#This Row],[PRODUZIDAS]]*VLOOKUP(Tabela22567891011[[#This Row],[SKU]],Tabela24[#All],10,0)</f>
        <v>41.86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20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649.04870462832196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105.5</v>
      </c>
      <c r="E10" s="2">
        <f>Tabela2256789101112[[#This Row],[PRODUZIDAS]]*VLOOKUP(Tabela2256789101112[[#This Row],[SKU]],Tabela24[#All],11,0)</f>
        <v>79.048550724637678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>
        <v>44.5</v>
      </c>
      <c r="E21" s="2">
        <f>Tabela2256789101112[[#This Row],[PRODUZIDAS]]*VLOOKUP(Tabela2256789101112[[#This Row],[SKU]],Tabela24[#All],11,0)</f>
        <v>33.342753623188401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>
        <v>20.5</v>
      </c>
      <c r="E41" s="2">
        <f>Tabela2256789101112[[#This Row],[PRODUZIDAS]]*VLOOKUP(Tabela2256789101112[[#This Row],[SKU]],Tabela24[#All],11,0)</f>
        <v>11.87876712328767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>
        <v>44.5</v>
      </c>
      <c r="E46" s="2">
        <f>Tabela2256789101112[[#This Row],[PRODUZIDAS]]*VLOOKUP(Tabela2256789101112[[#This Row],[SKU]],Tabela24[#All],11,0)</f>
        <v>25.785616438356161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>
        <v>10</v>
      </c>
      <c r="E48" s="2">
        <f>Tabela2256789101112[[#This Row],[PRODUZIDAS]]*VLOOKUP(Tabela2256789101112[[#This Row],[SKU]],Tabela24[#All],11,0)</f>
        <v>5.7945205479452042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>
        <v>10.5</v>
      </c>
      <c r="E58" s="2">
        <f>Tabela2256789101112[[#This Row],[PRODUZIDAS]]*VLOOKUP(Tabela2256789101112[[#This Row],[SKU]],Tabela24[#All],11,0)</f>
        <v>6.0842465753424646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>
        <v>10</v>
      </c>
      <c r="E64" s="2">
        <f>Tabela2256789101112[[#This Row],[PRODUZIDAS]]*VLOOKUP(Tabela2256789101112[[#This Row],[SKU]],Tabela24[#All],11,0)</f>
        <v>5.7945205479452042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>
        <v>28</v>
      </c>
      <c r="E69" s="2">
        <f>Tabela2256789101112[[#This Row],[PRODUZIDAS]]*VLOOKUP(Tabela2256789101112[[#This Row],[SKU]],Tabela24[#All],11,0)</f>
        <v>23.477999999999998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>
        <v>65.5</v>
      </c>
      <c r="E72" s="2">
        <f>Tabela2256789101112[[#This Row],[PRODUZIDAS]]*VLOOKUP(Tabela2256789101112[[#This Row],[SKU]],Tabela24[#All],11,0)</f>
        <v>54.921749999999996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>
        <v>50.5</v>
      </c>
      <c r="E74" s="2">
        <f>Tabela2256789101112[[#This Row],[PRODUZIDAS]]*VLOOKUP(Tabela2256789101112[[#This Row],[SKU]],Tabela24[#All],11,0)</f>
        <v>42.344249999999995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>
        <v>4</v>
      </c>
      <c r="E94" s="2">
        <f>Tabela2256789101112[[#This Row],[PRODUZIDAS]]*VLOOKUP(Tabela2256789101112[[#This Row],[SKU]],Tabela24[#All],11,0)</f>
        <v>3.3539999999999996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>
        <v>6</v>
      </c>
      <c r="E108" s="2">
        <f>Tabela2256789101112[[#This Row],[PRODUZIDAS]]*VLOOKUP(Tabela2256789101112[[#This Row],[SKU]],Tabela24[#All],11,0)</f>
        <v>3.9412799999999999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>
        <v>20</v>
      </c>
      <c r="E116" s="2">
        <f>Tabela2256789101112[[#This Row],[PRODUZIDAS]]*VLOOKUP(Tabela2256789101112[[#This Row],[SKU]],Tabela24[#All],11,0)</f>
        <v>13.137600000000001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>
        <v>49.5</v>
      </c>
      <c r="E122" s="2">
        <f>Tabela2256789101112[[#This Row],[PRODUZIDAS]]*VLOOKUP(Tabela2256789101112[[#This Row],[SKU]],Tabela24[#All],11,0)</f>
        <v>35.074874999999992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>
        <v>12</v>
      </c>
      <c r="E129" s="2">
        <f>Tabela2256789101112[[#This Row],[PRODUZIDAS]]*VLOOKUP(Tabela2256789101112[[#This Row],[SKU]],Tabela24[#All],11,0)</f>
        <v>8.5029999999999983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>
        <v>10</v>
      </c>
      <c r="E141" s="2">
        <f>Tabela2256789101112[[#This Row],[PRODUZIDAS]]*VLOOKUP(Tabela2256789101112[[#This Row],[SKU]],Tabela24[#All],11,0)</f>
        <v>7.0858333333333325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123.5</v>
      </c>
      <c r="E146" s="2">
        <f>Tabela2256789101112[[#This Row],[PRODUZIDAS]]*VLOOKUP(Tabela2256789101112[[#This Row],[SKU]],Tabela24[#All],11,0)</f>
        <v>95.483142857142852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>
        <v>24</v>
      </c>
      <c r="E168" s="2">
        <f>Tabela2256789101112[[#This Row],[PRODUZIDAS]]*VLOOKUP(Tabela2256789101112[[#This Row],[SKU]],Tabela24[#All],11,0)</f>
        <v>18.555428571428571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>
        <v>14</v>
      </c>
      <c r="E174" s="2">
        <f>Tabela2256789101112[[#This Row],[PRODUZIDAS]]*VLOOKUP(Tabela2256789101112[[#This Row],[SKU]],Tabela24[#All],11,0)</f>
        <v>10.824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>
        <v>100</v>
      </c>
      <c r="E193" s="2">
        <f>Tabela2256789101112[[#This Row],[PRODUZIDAS]]*VLOOKUP(Tabela2256789101112[[#This Row],[SKU]],Tabela24[#All],11,0)</f>
        <v>65.688000000000002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>
        <v>6</v>
      </c>
      <c r="E198" s="2">
        <f>Tabela2256789101112[[#This Row],[PRODUZIDAS]]*VLOOKUP(Tabela2256789101112[[#This Row],[SKU]],Tabela24[#All],11,0)</f>
        <v>3.9412799999999999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>
        <v>7.5</v>
      </c>
      <c r="E204" s="2">
        <f>Tabela2256789101112[[#This Row],[PRODUZIDAS]]*VLOOKUP(Tabela2256789101112[[#This Row],[SKU]],Tabela24[#All],11,0)</f>
        <v>5.3143749999999992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>
        <v>50</v>
      </c>
      <c r="E225" s="2">
        <f>Tabela2256789101112[[#This Row],[PRODUZIDAS]]*VLOOKUP(Tabela2256789101112[[#This Row],[SKU]],Tabela24[#All],11,0)</f>
        <v>38.657142857142858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>
        <v>5.5</v>
      </c>
      <c r="E556" s="2">
        <f>Tabela2256789101112[[#This Row],[PRODUZIDAS]]*VLOOKUP(Tabela2256789101112[[#This Row],[SKU]],Tabela24[#All],11,0)</f>
        <v>3.6128400000000003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>
        <v>24.5</v>
      </c>
      <c r="E632" s="2">
        <f>Tabela2256789101112[[#This Row],[PRODUZIDAS]]*VLOOKUP(Tabela2256789101112[[#This Row],[SKU]],Tabela24[#All],11,0)</f>
        <v>16.09356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>
        <v>10</v>
      </c>
      <c r="E635" s="2">
        <f>Tabela2256789101112[[#This Row],[PRODUZIDAS]]*VLOOKUP(Tabela2256789101112[[#This Row],[SKU]],Tabela24[#All],11,0)</f>
        <v>6.5688000000000004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>
        <v>7.5</v>
      </c>
      <c r="E656" s="2">
        <f>Tabela2256789101112[[#This Row],[PRODUZIDAS]]*VLOOKUP(Tabela2256789101112[[#This Row],[SKU]],Tabela24[#All],11,0)</f>
        <v>5.798571428571428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>
        <v>24.5</v>
      </c>
      <c r="E658" s="2">
        <f>Tabela2256789101112[[#This Row],[PRODUZIDAS]]*VLOOKUP(Tabela2256789101112[[#This Row],[SKU]],Tabela24[#All],11,0)</f>
        <v>18.942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61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975.84767178025436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105.5</v>
      </c>
      <c r="E10" s="2">
        <f>Tabela225678910111213[[#This Row],[PRODUZIDAS]]*VLOOKUP(Tabela225678910111213[[#This Row],[SKU]],Tabela24[#All],12,0)</f>
        <v>122.1659420289855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>
        <v>45.5</v>
      </c>
      <c r="E16" s="2">
        <f>Tabela225678910111213[[#This Row],[PRODUZIDAS]]*VLOOKUP(Tabela225678910111213[[#This Row],[SKU]],Tabela24[#All],12,0)</f>
        <v>52.687681159420286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>
        <v>7.5</v>
      </c>
      <c r="E21" s="2">
        <f>Tabela225678910111213[[#This Row],[PRODUZIDAS]]*VLOOKUP(Tabela225678910111213[[#This Row],[SKU]],Tabela24[#All],12,0)</f>
        <v>8.6847826086956523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>
        <v>113.5</v>
      </c>
      <c r="E23" s="2">
        <f>Tabela225678910111213[[#This Row],[PRODUZIDAS]]*VLOOKUP(Tabela225678910111213[[#This Row],[SKU]],Tabela24[#All],12,0)</f>
        <v>131.42971014492753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>
        <v>10.5</v>
      </c>
      <c r="E58" s="2">
        <f>Tabela225678910111213[[#This Row],[PRODUZIDAS]]*VLOOKUP(Tabela225678910111213[[#This Row],[SKU]],Tabela24[#All],12,0)</f>
        <v>10.816438356164383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>
        <v>10</v>
      </c>
      <c r="E64" s="2">
        <f>Tabela225678910111213[[#This Row],[PRODUZIDAS]]*VLOOKUP(Tabela225678910111213[[#This Row],[SKU]],Tabela24[#All],12,0)</f>
        <v>10.301369863013699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>
        <v>27</v>
      </c>
      <c r="E69" s="2">
        <f>Tabela225678910111213[[#This Row],[PRODUZIDAS]]*VLOOKUP(Tabela225678910111213[[#This Row],[SKU]],Tabela24[#All],12,0)</f>
        <v>29.605499999999996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>
        <v>50.5</v>
      </c>
      <c r="E74" s="2">
        <f>Tabela225678910111213[[#This Row],[PRODUZIDAS]]*VLOOKUP(Tabela225678910111213[[#This Row],[SKU]],Tabela24[#All],12,0)</f>
        <v>55.373249999999992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>
        <v>4.5</v>
      </c>
      <c r="E94" s="2">
        <f>Tabela225678910111213[[#This Row],[PRODUZIDAS]]*VLOOKUP(Tabela225678910111213[[#This Row],[SKU]],Tabela24[#All],12,0)</f>
        <v>4.9342499999999987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5</v>
      </c>
      <c r="E108" s="2">
        <f>Tabela225678910111213[[#This Row],[PRODUZIDAS]]*VLOOKUP(Tabela225678910111213[[#This Row],[SKU]],Tabela24[#All],12,0)</f>
        <v>5.4739999999999984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26</v>
      </c>
      <c r="E111" s="2">
        <f>Tabela225678910111213[[#This Row],[PRODUZIDAS]]*VLOOKUP(Tabela225678910111213[[#This Row],[SKU]],Tabela24[#All],12,0)</f>
        <v>28.464799999999993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>
        <v>29</v>
      </c>
      <c r="E129" s="2">
        <f>Tabela225678910111213[[#This Row],[PRODUZIDAS]]*VLOOKUP(Tabela225678910111213[[#This Row],[SKU]],Tabela24[#All],12,0)</f>
        <v>26.15316666666666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188</v>
      </c>
      <c r="E146" s="2">
        <f>Tabela225678910111213[[#This Row],[PRODUZIDAS]]*VLOOKUP(Tabela225678910111213[[#This Row],[SKU]],Tabela24[#All],12,0)</f>
        <v>205.91371428571426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>
        <v>24</v>
      </c>
      <c r="E168" s="2">
        <f>Tabela225678910111213[[#This Row],[PRODUZIDAS]]*VLOOKUP(Tabela225678910111213[[#This Row],[SKU]],Tabela24[#All],12,0)</f>
        <v>26.286857142857141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>
        <v>21.5</v>
      </c>
      <c r="E193" s="2">
        <f>Tabela225678910111213[[#This Row],[PRODUZIDAS]]*VLOOKUP(Tabela225678910111213[[#This Row],[SKU]],Tabela24[#All],12,0)</f>
        <v>23.538199999999996</v>
      </c>
    </row>
    <row r="194" spans="2:5" x14ac:dyDescent="0.25">
      <c r="B194" s="3" t="s">
        <v>378</v>
      </c>
      <c r="C194" s="3" t="s">
        <v>379</v>
      </c>
      <c r="D194" s="1">
        <v>6</v>
      </c>
      <c r="E194" s="2">
        <f>Tabela225678910111213[[#This Row],[PRODUZIDAS]]*VLOOKUP(Tabela225678910111213[[#This Row],[SKU]],Tabela24[#All],12,0)</f>
        <v>6.5687999999999986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>
        <v>10</v>
      </c>
      <c r="E202" s="2">
        <f>Tabela225678910111213[[#This Row],[PRODUZIDAS]]*VLOOKUP(Tabela225678910111213[[#This Row],[SKU]],Tabela24[#All],12,0)</f>
        <v>10.947999999999997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>
        <v>29.5</v>
      </c>
      <c r="E211" s="2">
        <f>Tabela225678910111213[[#This Row],[PRODUZIDAS]]*VLOOKUP(Tabela225678910111213[[#This Row],[SKU]],Tabela24[#All],12,0)</f>
        <v>26.604083333333328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>
        <v>25</v>
      </c>
      <c r="E225" s="2">
        <f>Tabela225678910111213[[#This Row],[PRODUZIDAS]]*VLOOKUP(Tabela225678910111213[[#This Row],[SKU]],Tabela24[#All],12,0)</f>
        <v>27.382142857142856</v>
      </c>
    </row>
    <row r="226" spans="2:5" x14ac:dyDescent="0.25">
      <c r="B226" s="3" t="s">
        <v>442</v>
      </c>
      <c r="C226" s="3" t="s">
        <v>443</v>
      </c>
      <c r="D226" s="1">
        <v>38</v>
      </c>
      <c r="E226" s="2">
        <f>Tabela225678910111213[[#This Row],[PRODUZIDAS]]*VLOOKUP(Tabela225678910111213[[#This Row],[SKU]],Tabela24[#All],12,0)</f>
        <v>41.62085714285714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>
        <v>5.5</v>
      </c>
      <c r="E556" s="2">
        <f>Tabela225678910111213[[#This Row],[PRODUZIDAS]]*VLOOKUP(Tabela225678910111213[[#This Row],[SKU]],Tabela24[#All],12,0)</f>
        <v>6.021399999999999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20.5</v>
      </c>
      <c r="E638" s="2">
        <f>Tabela225678910111213[[#This Row],[PRODUZIDAS]]*VLOOKUP(Tabela225678910111213[[#This Row],[SKU]],Tabela24[#All],12,0)</f>
        <v>18.48758333333333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>
        <v>88</v>
      </c>
      <c r="E659" s="2">
        <f>Tabela225678910111213[[#This Row],[PRODUZIDAS]]*VLOOKUP(Tabela225678910111213[[#This Row],[SKU]],Tabela24[#All],12,0)</f>
        <v>96.385142857142853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1278.1605955299615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3</v>
      </c>
      <c r="E10" s="2">
        <f>Tabela22567891011121314[[#This Row],[PRODUZIDAS]]*VLOOKUP(Tabela22567891011121314[[#This Row],[SKU]],Tabela24[#All],13,0)</f>
        <v>3.6782608695652175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>
        <v>45</v>
      </c>
      <c r="E16" s="2">
        <f>Tabela22567891011121314[[#This Row],[PRODUZIDAS]]*VLOOKUP(Tabela22567891011121314[[#This Row],[SKU]],Tabela24[#All],13,0)</f>
        <v>55.173913043478265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>
        <v>7</v>
      </c>
      <c r="E21" s="2">
        <f>Tabela22567891011121314[[#This Row],[PRODUZIDAS]]*VLOOKUP(Tabela22567891011121314[[#This Row],[SKU]],Tabela24[#All],13,0)</f>
        <v>8.5826086956521745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>
        <v>142</v>
      </c>
      <c r="E23" s="2">
        <f>Tabela22567891011121314[[#This Row],[PRODUZIDAS]]*VLOOKUP(Tabela22567891011121314[[#This Row],[SKU]],Tabela24[#All],13,0)</f>
        <v>174.10434782608695</v>
      </c>
    </row>
    <row r="24" spans="2:5" x14ac:dyDescent="0.25">
      <c r="B24" s="3" t="s">
        <v>38</v>
      </c>
      <c r="C24" s="3" t="s">
        <v>39</v>
      </c>
      <c r="D24" s="1">
        <v>280</v>
      </c>
      <c r="E24" s="2">
        <f>Tabela22567891011121314[[#This Row],[PRODUZIDAS]]*VLOOKUP(Tabela22567891011121314[[#This Row],[SKU]],Tabela24[#All],13,0)</f>
        <v>324.49315068493144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>
        <v>20</v>
      </c>
      <c r="E35" s="2">
        <f>Tabela22567891011121314[[#This Row],[PRODUZIDAS]]*VLOOKUP(Tabela22567891011121314[[#This Row],[SKU]],Tabela24[#All],13,0)</f>
        <v>23.178082191780817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>
        <v>63</v>
      </c>
      <c r="E46" s="2">
        <f>Tabela22567891011121314[[#This Row],[PRODUZIDAS]]*VLOOKUP(Tabela22567891011121314[[#This Row],[SKU]],Tabela24[#All],13,0)</f>
        <v>73.010958904109572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>
        <v>10</v>
      </c>
      <c r="E58" s="2">
        <f>Tabela22567891011121314[[#This Row],[PRODUZIDAS]]*VLOOKUP(Tabela22567891011121314[[#This Row],[SKU]],Tabela24[#All],13,0)</f>
        <v>11.589041095890408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>
        <v>1</v>
      </c>
      <c r="E60" s="2">
        <f>Tabela22567891011121314[[#This Row],[PRODUZIDAS]]*VLOOKUP(Tabela22567891011121314[[#This Row],[SKU]],Tabela24[#All],13,0)</f>
        <v>1.1589041095890409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>
        <v>10</v>
      </c>
      <c r="E64" s="2">
        <f>Tabela22567891011121314[[#This Row],[PRODUZIDAS]]*VLOOKUP(Tabela22567891011121314[[#This Row],[SKU]],Tabela24[#All],13,0)</f>
        <v>11.589041095890408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18</v>
      </c>
      <c r="E68" s="2">
        <f>Tabela22567891011121314[[#This Row],[PRODUZIDAS]]*VLOOKUP(Tabela22567891011121314[[#This Row],[SKU]],Tabela24[#All],13,0)</f>
        <v>20.897999999999996</v>
      </c>
    </row>
    <row r="69" spans="2:5" x14ac:dyDescent="0.25">
      <c r="B69" s="3" t="s">
        <v>128</v>
      </c>
      <c r="C69" s="3" t="s">
        <v>129</v>
      </c>
      <c r="D69" s="1">
        <v>28</v>
      </c>
      <c r="E69" s="2">
        <f>Tabela22567891011121314[[#This Row],[PRODUZIDAS]]*VLOOKUP(Tabela22567891011121314[[#This Row],[SKU]],Tabela24[#All],13,0)</f>
        <v>32.507999999999996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>
        <v>96</v>
      </c>
      <c r="E74" s="2">
        <f>Tabela22567891011121314[[#This Row],[PRODUZIDAS]]*VLOOKUP(Tabela22567891011121314[[#This Row],[SKU]],Tabela24[#All],13,0)</f>
        <v>111.45599999999999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>
        <v>4</v>
      </c>
      <c r="E94" s="2">
        <f>Tabela22567891011121314[[#This Row],[PRODUZIDAS]]*VLOOKUP(Tabela22567891011121314[[#This Row],[SKU]],Tabela24[#All],13,0)</f>
        <v>4.6439999999999992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6</v>
      </c>
      <c r="E108" s="2">
        <f>Tabela22567891011121314[[#This Row],[PRODUZIDAS]]*VLOOKUP(Tabela22567891011121314[[#This Row],[SKU]],Tabela24[#All],13,0)</f>
        <v>6.9551999999999987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46</v>
      </c>
      <c r="E111" s="2">
        <f>Tabela22567891011121314[[#This Row],[PRODUZIDAS]]*VLOOKUP(Tabela22567891011121314[[#This Row],[SKU]],Tabela24[#All],13,0)</f>
        <v>53.323199999999993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>
        <v>28</v>
      </c>
      <c r="E129" s="2">
        <f>Tabela22567891011121314[[#This Row],[PRODUZIDAS]]*VLOOKUP(Tabela22567891011121314[[#This Row],[SKU]],Tabela24[#All],13,0)</f>
        <v>32.465999999999994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11</v>
      </c>
      <c r="E132" s="2">
        <f>Tabela22567891011121314[[#This Row],[PRODUZIDAS]]*VLOOKUP(Tabela22567891011121314[[#This Row],[SKU]],Tabela24[#All],13,0)</f>
        <v>12.754499999999997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>
        <v>51</v>
      </c>
      <c r="E138" s="2">
        <f>Tabela22567891011121314[[#This Row],[PRODUZIDAS]]*VLOOKUP(Tabela22567891011121314[[#This Row],[SKU]],Tabela24[#All],13,0)</f>
        <v>59.134499999999989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9</v>
      </c>
      <c r="E146" s="2">
        <f>Tabela22567891011121314[[#This Row],[PRODUZIDAS]]*VLOOKUP(Tabela22567891011121314[[#This Row],[SKU]],Tabela24[#All],13,0)</f>
        <v>10.437428571428571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>
        <v>18</v>
      </c>
      <c r="E148" s="2">
        <f>Tabela22567891011121314[[#This Row],[PRODUZIDAS]]*VLOOKUP(Tabela22567891011121314[[#This Row],[SKU]],Tabela24[#All],13,0)</f>
        <v>20.874857142857142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2</v>
      </c>
      <c r="E152" s="2">
        <f>Tabela22567891011121314[[#This Row],[PRODUZIDAS]]*VLOOKUP(Tabela22567891011121314[[#This Row],[SKU]],Tabela24[#All],13,0)</f>
        <v>2.3194285714285714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54</v>
      </c>
      <c r="E194" s="2">
        <f>Tabela22567891011121314[[#This Row],[PRODUZIDAS]]*VLOOKUP(Tabela22567891011121314[[#This Row],[SKU]],Tabela24[#All],13,0)</f>
        <v>62.596799999999988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>
        <v>5</v>
      </c>
      <c r="E198" s="2">
        <f>Tabela22567891011121314[[#This Row],[PRODUZIDAS]]*VLOOKUP(Tabela22567891011121314[[#This Row],[SKU]],Tabela24[#All],13,0)</f>
        <v>5.7959999999999994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>
        <v>29</v>
      </c>
      <c r="E211" s="2">
        <f>Tabela22567891011121314[[#This Row],[PRODUZIDAS]]*VLOOKUP(Tabela22567891011121314[[#This Row],[SKU]],Tabela24[#All],13,0)</f>
        <v>33.625499999999995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11</v>
      </c>
      <c r="E225" s="2">
        <f>Tabela22567891011121314[[#This Row],[PRODUZIDAS]]*VLOOKUP(Tabela22567891011121314[[#This Row],[SKU]],Tabela24[#All],13,0)</f>
        <v>12.756857142857143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>
        <v>30</v>
      </c>
      <c r="E273" s="2">
        <f>Tabela22567891011121314[[#This Row],[PRODUZIDAS]]*VLOOKUP(Tabela22567891011121314[[#This Row],[SKU]],Tabela24[#All],13,0)</f>
        <v>34.775999999999996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>
        <v>1</v>
      </c>
      <c r="E361" s="2">
        <f>Tabela22567891011121314[[#This Row],[PRODUZIDAS]]*VLOOKUP(Tabela22567891011121314[[#This Row],[SKU]],Tabela24[#All],13,0)</f>
        <v>1.2272727272727273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>
        <v>3</v>
      </c>
      <c r="E556" s="2">
        <f>Tabela22567891011121314[[#This Row],[PRODUZIDAS]]*VLOOKUP(Tabela22567891011121314[[#This Row],[SKU]],Tabela24[#All],13,0)</f>
        <v>3.4775999999999994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>
        <v>5</v>
      </c>
      <c r="E594" s="2">
        <f>Tabela22567891011121314[[#This Row],[PRODUZIDAS]]*VLOOKUP(Tabela22567891011121314[[#This Row],[SKU]],Tabela24[#All],13,0)</f>
        <v>5.798571428571428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>
        <v>10</v>
      </c>
      <c r="E635" s="2">
        <f>Tabela22567891011121314[[#This Row],[PRODUZIDAS]]*VLOOKUP(Tabela22567891011121314[[#This Row],[SKU]],Tabela24[#All],13,0)</f>
        <v>11.591999999999999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12</v>
      </c>
      <c r="E638" s="2">
        <f>Tabela22567891011121314[[#This Row],[PRODUZIDAS]]*VLOOKUP(Tabela22567891011121314[[#This Row],[SKU]],Tabela24[#All],13,0)</f>
        <v>13.913999999999998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28</v>
      </c>
      <c r="E656" s="2">
        <f>Tabela22567891011121314[[#This Row],[PRODUZIDAS]]*VLOOKUP(Tabela22567891011121314[[#This Row],[SKU]],Tabela24[#All],13,0)</f>
        <v>32.472000000000001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5</v>
      </c>
      <c r="E664" s="2">
        <f>Tabela22567891011121314[[#This Row],[PRODUZIDAS]]*VLOOKUP(Tabela22567891011121314[[#This Row],[SKU]],Tabela24[#All],13,0)</f>
        <v>5.798571428571428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284.03568789554703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3</v>
      </c>
      <c r="E10" s="2">
        <f>Tabela2256789101112131415[[#This Row],[PRODUZIDAS]]*VLOOKUP(Tabela2256789101112131415[[#This Row],[SKU]],Tabela24[#All],14,0)</f>
        <v>0.81739130434782603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>
        <v>45</v>
      </c>
      <c r="E16" s="2">
        <f>Tabela2256789101112131415[[#This Row],[PRODUZIDAS]]*VLOOKUP(Tabela2256789101112131415[[#This Row],[SKU]],Tabela24[#All],14,0)</f>
        <v>12.260869565217391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>
        <v>7</v>
      </c>
      <c r="E21" s="2">
        <f>Tabela2256789101112131415[[#This Row],[PRODUZIDAS]]*VLOOKUP(Tabela2256789101112131415[[#This Row],[SKU]],Tabela24[#All],14,0)</f>
        <v>1.9072463768115941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>
        <v>142</v>
      </c>
      <c r="E23" s="2">
        <f>Tabela2256789101112131415[[#This Row],[PRODUZIDAS]]*VLOOKUP(Tabela2256789101112131415[[#This Row],[SKU]],Tabela24[#All],14,0)</f>
        <v>38.689855072463772</v>
      </c>
    </row>
    <row r="24" spans="2:5" x14ac:dyDescent="0.25">
      <c r="B24" s="3" t="s">
        <v>38</v>
      </c>
      <c r="C24" s="3" t="s">
        <v>39</v>
      </c>
      <c r="D24" s="1">
        <v>280</v>
      </c>
      <c r="E24" s="2">
        <f>Tabela2256789101112131415[[#This Row],[PRODUZIDAS]]*VLOOKUP(Tabela2256789101112131415[[#This Row],[SKU]],Tabela24[#All],14,0)</f>
        <v>72.109589041095887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>
        <v>20</v>
      </c>
      <c r="E35" s="2">
        <f>Tabela2256789101112131415[[#This Row],[PRODUZIDAS]]*VLOOKUP(Tabela2256789101112131415[[#This Row],[SKU]],Tabela24[#All],14,0)</f>
        <v>5.1506849315068495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>
        <v>63</v>
      </c>
      <c r="E46" s="2">
        <f>Tabela2256789101112131415[[#This Row],[PRODUZIDAS]]*VLOOKUP(Tabela2256789101112131415[[#This Row],[SKU]],Tabela24[#All],14,0)</f>
        <v>16.224657534246575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>
        <v>10</v>
      </c>
      <c r="E58" s="2">
        <f>Tabela2256789101112131415[[#This Row],[PRODUZIDAS]]*VLOOKUP(Tabela2256789101112131415[[#This Row],[SKU]],Tabela24[#All],14,0)</f>
        <v>2.5753424657534247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>
        <v>1</v>
      </c>
      <c r="E60" s="2">
        <f>Tabela2256789101112131415[[#This Row],[PRODUZIDAS]]*VLOOKUP(Tabela2256789101112131415[[#This Row],[SKU]],Tabela24[#All],14,0)</f>
        <v>0.25753424657534246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>
        <v>10</v>
      </c>
      <c r="E64" s="2">
        <f>Tabela2256789101112131415[[#This Row],[PRODUZIDAS]]*VLOOKUP(Tabela2256789101112131415[[#This Row],[SKU]],Tabela24[#All],14,0)</f>
        <v>2.5753424657534247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18</v>
      </c>
      <c r="E68" s="2">
        <f>Tabela2256789101112131415[[#This Row],[PRODUZIDAS]]*VLOOKUP(Tabela2256789101112131415[[#This Row],[SKU]],Tabela24[#All],14,0)</f>
        <v>4.6440000000000001</v>
      </c>
    </row>
    <row r="69" spans="2:5" x14ac:dyDescent="0.25">
      <c r="B69" s="3" t="s">
        <v>128</v>
      </c>
      <c r="C69" s="3" t="s">
        <v>129</v>
      </c>
      <c r="D69" s="1">
        <v>28</v>
      </c>
      <c r="E69" s="2">
        <f>Tabela2256789101112131415[[#This Row],[PRODUZIDAS]]*VLOOKUP(Tabela2256789101112131415[[#This Row],[SKU]],Tabela24[#All],14,0)</f>
        <v>7.2240000000000002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>
        <v>96</v>
      </c>
      <c r="E74" s="2">
        <f>Tabela2256789101112131415[[#This Row],[PRODUZIDAS]]*VLOOKUP(Tabela2256789101112131415[[#This Row],[SKU]],Tabela24[#All],14,0)</f>
        <v>24.768000000000001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>
        <v>4</v>
      </c>
      <c r="E94" s="2">
        <f>Tabela2256789101112131415[[#This Row],[PRODUZIDAS]]*VLOOKUP(Tabela2256789101112131415[[#This Row],[SKU]],Tabela24[#All],14,0)</f>
        <v>1.032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6</v>
      </c>
      <c r="E108" s="2">
        <f>Tabela2256789101112131415[[#This Row],[PRODUZIDAS]]*VLOOKUP(Tabela2256789101112131415[[#This Row],[SKU]],Tabela24[#All],14,0)</f>
        <v>1.5455999999999999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46</v>
      </c>
      <c r="E111" s="2">
        <f>Tabela2256789101112131415[[#This Row],[PRODUZIDAS]]*VLOOKUP(Tabela2256789101112131415[[#This Row],[SKU]],Tabela24[#All],14,0)</f>
        <v>11.849600000000001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>
        <v>28</v>
      </c>
      <c r="E129" s="2">
        <f>Tabela2256789101112131415[[#This Row],[PRODUZIDAS]]*VLOOKUP(Tabela2256789101112131415[[#This Row],[SKU]],Tabela24[#All],14,0)</f>
        <v>7.2146666666666661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11</v>
      </c>
      <c r="E132" s="2">
        <f>Tabela2256789101112131415[[#This Row],[PRODUZIDAS]]*VLOOKUP(Tabela2256789101112131415[[#This Row],[SKU]],Tabela24[#All],14,0)</f>
        <v>2.8343333333333334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>
        <v>51</v>
      </c>
      <c r="E138" s="2">
        <f>Tabela2256789101112131415[[#This Row],[PRODUZIDAS]]*VLOOKUP(Tabela2256789101112131415[[#This Row],[SKU]],Tabela24[#All],14,0)</f>
        <v>13.141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9</v>
      </c>
      <c r="E146" s="2">
        <f>Tabela2256789101112131415[[#This Row],[PRODUZIDAS]]*VLOOKUP(Tabela2256789101112131415[[#This Row],[SKU]],Tabela24[#All],14,0)</f>
        <v>2.3194285714285714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>
        <v>18</v>
      </c>
      <c r="E148" s="2">
        <f>Tabela2256789101112131415[[#This Row],[PRODUZIDAS]]*VLOOKUP(Tabela2256789101112131415[[#This Row],[SKU]],Tabela24[#All],14,0)</f>
        <v>4.6388571428571428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2</v>
      </c>
      <c r="E152" s="2">
        <f>Tabela2256789101112131415[[#This Row],[PRODUZIDAS]]*VLOOKUP(Tabela2256789101112131415[[#This Row],[SKU]],Tabela24[#All],14,0)</f>
        <v>0.51542857142857146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54</v>
      </c>
      <c r="E194" s="2">
        <f>Tabela2256789101112131415[[#This Row],[PRODUZIDAS]]*VLOOKUP(Tabela2256789101112131415[[#This Row],[SKU]],Tabela24[#All],14,0)</f>
        <v>13.910399999999999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>
        <v>5</v>
      </c>
      <c r="E198" s="2">
        <f>Tabela2256789101112131415[[#This Row],[PRODUZIDAS]]*VLOOKUP(Tabela2256789101112131415[[#This Row],[SKU]],Tabela24[#All],14,0)</f>
        <v>1.288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>
        <v>29</v>
      </c>
      <c r="E211" s="2">
        <f>Tabela2256789101112131415[[#This Row],[PRODUZIDAS]]*VLOOKUP(Tabela2256789101112131415[[#This Row],[SKU]],Tabela24[#All],14,0)</f>
        <v>7.4723333333333333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11</v>
      </c>
      <c r="E225" s="2">
        <f>Tabela2256789101112131415[[#This Row],[PRODUZIDAS]]*VLOOKUP(Tabela2256789101112131415[[#This Row],[SKU]],Tabela24[#All],14,0)</f>
        <v>2.834857142857143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>
        <v>30</v>
      </c>
      <c r="E273" s="2">
        <f>Tabela2256789101112131415[[#This Row],[PRODUZIDAS]]*VLOOKUP(Tabela2256789101112131415[[#This Row],[SKU]],Tabela24[#All],14,0)</f>
        <v>7.7279999999999998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>
        <v>1</v>
      </c>
      <c r="E361" s="2">
        <f>Tabela2256789101112131415[[#This Row],[PRODUZIDAS]]*VLOOKUP(Tabela2256789101112131415[[#This Row],[SKU]],Tabela24[#All],14,0)</f>
        <v>0.27272727272727271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>
        <v>3</v>
      </c>
      <c r="E556" s="2">
        <f>Tabela2256789101112131415[[#This Row],[PRODUZIDAS]]*VLOOKUP(Tabela2256789101112131415[[#This Row],[SKU]],Tabela24[#All],14,0)</f>
        <v>0.77279999999999993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>
        <v>5</v>
      </c>
      <c r="E594" s="2">
        <f>Tabela2256789101112131415[[#This Row],[PRODUZIDAS]]*VLOOKUP(Tabela2256789101112131415[[#This Row],[SKU]],Tabela24[#All],14,0)</f>
        <v>1.2885714285714287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>
        <v>10</v>
      </c>
      <c r="E635" s="2">
        <f>Tabela2256789101112131415[[#This Row],[PRODUZIDAS]]*VLOOKUP(Tabela2256789101112131415[[#This Row],[SKU]],Tabela24[#All],14,0)</f>
        <v>2.5760000000000001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12</v>
      </c>
      <c r="E638" s="2">
        <f>Tabela2256789101112131415[[#This Row],[PRODUZIDAS]]*VLOOKUP(Tabela2256789101112131415[[#This Row],[SKU]],Tabela24[#All],14,0)</f>
        <v>3.0919999999999996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28</v>
      </c>
      <c r="E656" s="2">
        <f>Tabela2256789101112131415[[#This Row],[PRODUZIDAS]]*VLOOKUP(Tabela2256789101112131415[[#This Row],[SKU]],Tabela24[#All],14,0)</f>
        <v>7.2160000000000002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5</v>
      </c>
      <c r="E664" s="2">
        <f>Tabela2256789101112131415[[#This Row],[PRODUZIDAS]]*VLOOKUP(Tabela2256789101112131415[[#This Row],[SKU]],Tabela24[#All],14,0)</f>
        <v>1.2885714285714287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2025-03-06T13:09:39Z</dcterms:modified>
</cp:coreProperties>
</file>