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2-2025\"/>
    </mc:Choice>
  </mc:AlternateContent>
  <xr:revisionPtr revIDLastSave="0" documentId="13_ncr:1_{8655C3FB-0D7C-45D0-9FC7-991BDF918A76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<sst xmlns="http://schemas.openxmlformats.org/spreadsheetml/2006/main" count="26032" uniqueCount="1899">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</sst>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45716</v>
      </c>
      <c r="C2" s="31"/>
      <c r="D2" s="33">
        <f>SUM(Tabela15[VALOR])</f>
        <v>5746.8748116084826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23.693150684931506</v>
      </c>
      <c r="D7" s="26"/>
      <c r="E7" s="26">
        <f>Tabela15[[#This Row],[VALOR]]-Tabela15[[#This Row],[Custo Setor]]</f>
        <v>23.693150684931506</v>
      </c>
    </row>
    <row r="8" spans="2:5" x14ac:dyDescent="0.25">
      <c r="B8" t="s">
        <v>1883</v>
      </c>
      <c r="C8" s="21">
        <f t="array" ref="C8">'2 - CORTE VOIL'!G4</f>
        <v>587.84070857142854</v>
      </c>
      <c r="D8" s="26"/>
      <c r="E8" s="26">
        <f>Tabela15[[#This Row],[VALOR]]-Tabela15[[#This Row],[Custo Setor]]</f>
        <v>587.84070857142854</v>
      </c>
    </row>
    <row r="9" spans="2:5" x14ac:dyDescent="0.25">
      <c r="B9" t="s">
        <v>1885</v>
      </c>
      <c r="C9" s="21">
        <f t="array" ref="C9">'3 - BAINHA CONTINUA'!G4</f>
        <v>322.54434630000003</v>
      </c>
      <c r="D9" s="26"/>
      <c r="E9" s="26">
        <f>Tabela15[[#This Row],[VALOR]]-Tabela15[[#This Row],[Custo Setor]]</f>
        <v>322.54434630000003</v>
      </c>
    </row>
    <row r="10" spans="2:5" x14ac:dyDescent="0.25">
      <c r="B10" t="s">
        <v>1884</v>
      </c>
      <c r="C10" s="21">
        <f t="array" ref="C10">'4 - BARRADO'!G4</f>
        <v>765.89977445887439</v>
      </c>
      <c r="D10" s="26"/>
      <c r="E10" s="26">
        <f>Tabela15[[#This Row],[VALOR]]-Tabela15[[#This Row],[Custo Setor]]</f>
        <v>765.89977445887439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3.9640909090909089</v>
      </c>
      <c r="D12" s="26"/>
      <c r="E12" s="26">
        <f>Tabela15[[#This Row],[VALOR]]-Tabela15[[#This Row],[Custo Setor]]</f>
        <v>3.9640909090909089</v>
      </c>
    </row>
    <row r="13" spans="2:5" x14ac:dyDescent="0.25">
      <c r="B13" t="s">
        <v>1888</v>
      </c>
      <c r="C13" s="21">
        <f t="array" ref="C13">'7 - PALETEIRA'!G4</f>
        <v>837.18929601262346</v>
      </c>
      <c r="D13" s="26"/>
      <c r="E13" s="26">
        <f>Tabela15[[#This Row],[VALOR]]-Tabela15[[#This Row],[Custo Setor]]</f>
        <v>837.18929601262346</v>
      </c>
    </row>
    <row r="14" spans="2:5" x14ac:dyDescent="0.25">
      <c r="B14" t="s">
        <v>1889</v>
      </c>
      <c r="C14" s="21">
        <f>'8 - ACABAMENTO'!G4</f>
        <v>607.71477158739606</v>
      </c>
      <c r="D14" s="26"/>
      <c r="E14" s="26">
        <f>Tabela15[[#This Row],[VALOR]]-Tabela15[[#This Row],[Custo Setor]]</f>
        <v>607.71477158739606</v>
      </c>
    </row>
    <row r="15" spans="2:5" x14ac:dyDescent="0.25">
      <c r="B15" t="s">
        <v>1890</v>
      </c>
      <c r="C15" s="21">
        <f t="array" ref="C15">'9 - FURO'!G4</f>
        <v>527.60432264131134</v>
      </c>
      <c r="D15" s="26"/>
      <c r="E15" s="26">
        <f>Tabela15[[#This Row],[VALOR]]-Tabela15[[#This Row],[Custo Setor]]</f>
        <v>527.60432264131134</v>
      </c>
    </row>
    <row r="16" spans="2:5" x14ac:dyDescent="0.25">
      <c r="B16" t="s">
        <v>1891</v>
      </c>
      <c r="C16" s="21">
        <f t="array" ref="C16">'10 - ILHOS'!G4</f>
        <v>797.13430111924981</v>
      </c>
      <c r="D16" s="26"/>
      <c r="E16" s="26">
        <f>Tabela15[[#This Row],[VALOR]]-Tabela15[[#This Row],[Custo Setor]]</f>
        <v>797.13430111924981</v>
      </c>
    </row>
    <row r="17" spans="2:5" x14ac:dyDescent="0.25">
      <c r="B17" t="s">
        <v>1892</v>
      </c>
      <c r="C17" s="21">
        <f t="array" ref="C17">'11 - DOBRA'!G4</f>
        <v>1041.782767628381</v>
      </c>
      <c r="D17" s="26"/>
      <c r="E17" s="26">
        <f>Tabela15[[#This Row],[VALOR]]-Tabela15[[#This Row],[Custo Setor]]</f>
        <v>1041.782767628381</v>
      </c>
    </row>
    <row r="18" spans="2:5" x14ac:dyDescent="0.25">
      <c r="B18" t="s">
        <v>1893</v>
      </c>
      <c r="C18" s="21">
        <f t="array" ref="C18">'12 - EMBALAGEM'!G4</f>
        <v>231.5072816951959</v>
      </c>
      <c r="D18" s="26"/>
      <c r="E18" s="26">
        <f>Tabela15[[#This Row],[VALOR]]-Tabela15[[#This Row],[Custo Setor]]</f>
        <v>231.5072816951959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5746.8748116084826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23" workbookViewId="0">
      <selection activeCell="D25" sqref="D25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23.693150684931506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>
        <v>40</v>
      </c>
      <c r="E24" s="2">
        <f>Tabela2[[#This Row],[PRODUZIDAS]]*VLOOKUP(Tabela2[[#This Row],[SKU]],Tabela24[#All],3,0)</f>
        <v>10.301369863013699</v>
      </c>
    </row>
    <row r="25" spans="2:5" x14ac:dyDescent="0.25">
      <c r="B25" s="3" t="s">
        <v>40</v>
      </c>
      <c r="C25" s="3" t="s">
        <v>41</v>
      </c>
      <c r="D25" s="1">
        <v>15</v>
      </c>
      <c r="E25" s="2">
        <f>Tabela2[[#This Row],[PRODUZIDAS]]*VLOOKUP(Tabela2[[#This Row],[SKU]],Tabela24[#All],3,0)</f>
        <v>3.8630136986301369</v>
      </c>
    </row>
    <row r="26" spans="2:5" x14ac:dyDescent="0.25">
      <c r="B26" s="3" t="s">
        <v>42</v>
      </c>
      <c r="C26" s="3" t="s">
        <v>43</v>
      </c>
      <c r="D26" s="1">
        <v>16</v>
      </c>
      <c r="E26" s="2">
        <f>Tabela2[[#This Row],[PRODUZIDAS]]*VLOOKUP(Tabela2[[#This Row],[SKU]],Tabela24[#All],3,0)</f>
        <v>4.1205479452054794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>
        <v>20</v>
      </c>
      <c r="E58" s="2">
        <f>Tabela2[[#This Row],[PRODUZIDAS]]*VLOOKUP(Tabela2[[#This Row],[SKU]],Tabela24[#All],3,0)</f>
        <v>5.4082191780821907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89" workbookViewId="0">
      <selection activeCell="D109" sqref="D10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587.84070857142854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>
        <v>25.5</v>
      </c>
      <c r="E108" s="2">
        <f>Tabela225[[#This Row],[PRODUZIDAS]]*VLOOKUP(Tabela225[[#This Row],[SKU]],Tabela24[#All],4,0)</f>
        <v>13.79448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>
        <v>523</v>
      </c>
      <c r="E120" s="2">
        <f>Tabela225[[#This Row],[PRODUZIDAS]]*VLOOKUP(Tabela225[[#This Row],[SKU]],Tabela24[#All],4,0)</f>
        <v>485.13479999999993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>
        <v>60</v>
      </c>
      <c r="E168" s="2">
        <f>Tabela225[[#This Row],[PRODUZIDAS]]*VLOOKUP(Tabela225[[#This Row],[SKU]],Tabela24[#All],4,0)</f>
        <v>88.911428571428559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89" workbookViewId="0">
      <selection activeCell="D111" sqref="D111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322.54434630000003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v>6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>
        <v>123.63</v>
      </c>
      <c r="E108" s="2">
        <f>Tabela2256[[#This Row],[PRODUZIDAS]]*VLOOKUP(Tabela2256[[#This Row],[SKU]],Tabela24[#All],5,0)</f>
        <v>15.923544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>
        <v>232.72</v>
      </c>
      <c r="E110" s="2">
        <f>Tabela2256[[#This Row],[PRODUZIDAS]]*VLOOKUP(Tabela2256[[#This Row],[SKU]],Tabela24[#All],5,0)</f>
        <v>29.974336000000001</v>
      </c>
    </row>
    <row r="111" spans="2:5" x14ac:dyDescent="0.25">
      <c r="B111" s="3" t="s">
        <v>212</v>
      </c>
      <c r="C111" s="3" t="s">
        <v>213</v>
      </c>
      <c r="D111" s="1">
        <v>216.36</v>
      </c>
      <c r="E111" s="2">
        <f>Tabela2256[[#This Row],[PRODUZIDAS]]*VLOOKUP(Tabela2256[[#This Row],[SKU]],Tabela24[#All],5,0)</f>
        <v>27.867168000000003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>
        <v>433.74329999999998</v>
      </c>
      <c r="E144" s="2">
        <f>Tabela2256[[#This Row],[PRODUZIDAS]]*VLOOKUP(Tabela2256[[#This Row],[SKU]],Tabela24[#All],5,0)</f>
        <v>195.6182283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>
        <v>52.91</v>
      </c>
      <c r="E146" s="2">
        <f>Tabela2256[[#This Row],[PRODUZIDAS]]*VLOOKUP(Tabela2256[[#This Row],[SKU]],Tabela24[#All],5,0)</f>
        <v>23.862410000000001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>
        <v>51.66</v>
      </c>
      <c r="E228" s="2">
        <f>Tabela2256[[#This Row],[PRODUZIDAS]]*VLOOKUP(Tabela2256[[#This Row],[SKU]],Tabela24[#All],5,0)</f>
        <v>23.298659999999998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101" workbookViewId="0">
      <selection activeCell="D121" sqref="D121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765.89977445887439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>
        <v>1</v>
      </c>
      <c r="E108" s="2">
        <f>Tabela22567[[#This Row],[PRODUZIDAS]]*VLOOKUP(Tabela22567[[#This Row],[SKU]],Tabela24[#All],6,0)</f>
        <v>1.1591999999999998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>
        <v>1</v>
      </c>
      <c r="E110" s="2">
        <f>Tabela22567[[#This Row],[PRODUZIDAS]]*VLOOKUP(Tabela22567[[#This Row],[SKU]],Tabela24[#All],6,0)</f>
        <v>1.1591999999999998</v>
      </c>
    </row>
    <row r="111" spans="2:5" x14ac:dyDescent="0.25">
      <c r="B111" s="3" t="s">
        <v>212</v>
      </c>
      <c r="C111" s="3" t="s">
        <v>213</v>
      </c>
      <c r="D111" s="1">
        <v>12.5</v>
      </c>
      <c r="E111" s="2">
        <f>Tabela22567[[#This Row],[PRODUZIDAS]]*VLOOKUP(Tabela22567[[#This Row],[SKU]],Tabela24[#All],6,0)</f>
        <v>14.489999999999997</v>
      </c>
    </row>
    <row r="112" spans="2:5" x14ac:dyDescent="0.25">
      <c r="B112" s="3" t="s">
        <v>214</v>
      </c>
      <c r="C112" s="3" t="s">
        <v>215</v>
      </c>
      <c r="D112" s="1">
        <v>5</v>
      </c>
      <c r="E112" s="2">
        <f>Tabela22567[[#This Row],[PRODUZIDAS]]*VLOOKUP(Tabela22567[[#This Row],[SKU]],Tabela24[#All],6,0)</f>
        <v>5.7959999999999994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>
        <v>1</v>
      </c>
      <c r="E114" s="2">
        <f>Tabela22567[[#This Row],[PRODUZIDAS]]*VLOOKUP(Tabela22567[[#This Row],[SKU]],Tabela24[#All],6,0)</f>
        <v>1.1591999999999998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>
        <v>82</v>
      </c>
      <c r="E116" s="2">
        <f>Tabela22567[[#This Row],[PRODUZIDAS]]*VLOOKUP(Tabela22567[[#This Row],[SKU]],Tabela24[#All],6,0)</f>
        <v>95.054399999999987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>
        <v>3</v>
      </c>
      <c r="E118" s="2">
        <f>Tabela22567[[#This Row],[PRODUZIDAS]]*VLOOKUP(Tabela22567[[#This Row],[SKU]],Tabela24[#All],6,0)</f>
        <v>3.4775999999999994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>
        <v>323.5</v>
      </c>
      <c r="E120" s="2">
        <f>Tabela22567[[#This Row],[PRODUZIDAS]]*VLOOKUP(Tabela22567[[#This Row],[SKU]],Tabela24[#All],6,0)</f>
        <v>416.77583333333331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>
        <v>117.5</v>
      </c>
      <c r="E126" s="2">
        <f>Tabela22567[[#This Row],[PRODUZIDAS]]*VLOOKUP(Tabela22567[[#This Row],[SKU]],Tabela24[#All],6,0)</f>
        <v>151.37916666666666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>
        <v>0.5</v>
      </c>
      <c r="E129" s="2">
        <f>Tabela22567[[#This Row],[PRODUZIDAS]]*VLOOKUP(Tabela22567[[#This Row],[SKU]],Tabela24[#All],6,0)</f>
        <v>0.64416666666666667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>
        <v>2.5</v>
      </c>
      <c r="E132" s="2">
        <f>Tabela22567[[#This Row],[PRODUZIDAS]]*VLOOKUP(Tabela22567[[#This Row],[SKU]],Tabela24[#All],6,0)</f>
        <v>3.2208333333333332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>
        <v>10</v>
      </c>
      <c r="E168" s="2">
        <f>Tabela22567[[#This Row],[PRODUZIDAS]]*VLOOKUP(Tabela22567[[#This Row],[SKU]],Tabela24[#All],6,0)</f>
        <v>12.885714285714286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>
        <v>11</v>
      </c>
      <c r="E192" s="2">
        <f>Tabela22567[[#This Row],[PRODUZIDAS]]*VLOOKUP(Tabela22567[[#This Row],[SKU]],Tabela24[#All],6,0)</f>
        <v>12.751199999999997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>
        <v>16</v>
      </c>
      <c r="E194" s="2">
        <f>Tabela22567[[#This Row],[PRODUZIDAS]]*VLOOKUP(Tabela22567[[#This Row],[SKU]],Tabela24[#All],6,0)</f>
        <v>18.547199999999997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>
        <v>7</v>
      </c>
      <c r="E199" s="2">
        <f>Tabela22567[[#This Row],[PRODUZIDAS]]*VLOOKUP(Tabela22567[[#This Row],[SKU]],Tabela24[#All],6,0)</f>
        <v>8.1143999999999981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>
        <v>9.5</v>
      </c>
      <c r="E206" s="2">
        <f>Tabela22567[[#This Row],[PRODUZIDAS]]*VLOOKUP(Tabela22567[[#This Row],[SKU]],Tabela24[#All],6,0)</f>
        <v>12.239166666666666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>
        <v>1.5</v>
      </c>
      <c r="E238" s="2">
        <f>Tabela22567[[#This Row],[PRODUZIDAS]]*VLOOKUP(Tabela22567[[#This Row],[SKU]],Tabela24[#All],6,0)</f>
        <v>1.9328571428571431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>
        <v>3</v>
      </c>
      <c r="E361" s="2">
        <f>Tabela22567[[#This Row],[PRODUZIDAS]]*VLOOKUP(Tabela22567[[#This Row],[SKU]],Tabela24[#All],6,0)</f>
        <v>5.1136363636363633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337" workbookViewId="0">
      <selection activeCell="D346" sqref="D34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3.9640909090909089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>
        <v>5</v>
      </c>
      <c r="E345" s="2">
        <f>Tabela2256789[[#This Row],[PRODUZIDAS]]*VLOOKUP(Tabela2256789[[#This Row],[SKU]],Tabela24[#All],8,0)</f>
        <v>2.0549999999999997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>
        <v>4</v>
      </c>
      <c r="E361" s="2">
        <f>Tabela2256789[[#This Row],[PRODUZIDAS]]*VLOOKUP(Tabela2256789[[#This Row],[SKU]],Tabela24[#All],8,0)</f>
        <v>1.9090909090909089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21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837.18929601262346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>
        <v>100</v>
      </c>
      <c r="E21" s="2">
        <f>Tabela225678910[[#This Row],[PRODUZIDAS]]*VLOOKUP(Tabela225678910[[#This Row],[SKU]],Tabela24[#All],9,0)</f>
        <v>40.869565217391298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>
        <v>20</v>
      </c>
      <c r="E24" s="2">
        <f>Tabela225678910[[#This Row],[PRODUZIDAS]]*VLOOKUP(Tabela225678910[[#This Row],[SKU]],Tabela24[#All],9,0)</f>
        <v>10.301369863013699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>
        <v>50</v>
      </c>
      <c r="E27" s="2">
        <f>Tabela225678910[[#This Row],[PRODUZIDAS]]*VLOOKUP(Tabela225678910[[#This Row],[SKU]],Tabela24[#All],9,0)</f>
        <v>25.753424657534246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>
        <v>10</v>
      </c>
      <c r="E46" s="2">
        <f>Tabela225678910[[#This Row],[PRODUZIDAS]]*VLOOKUP(Tabela225678910[[#This Row],[SKU]],Tabela24[#All],9,0)</f>
        <v>6.6958904109589046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>
        <v>20</v>
      </c>
      <c r="E58" s="2">
        <f>Tabela225678910[[#This Row],[PRODUZIDAS]]*VLOOKUP(Tabela225678910[[#This Row],[SKU]],Tabela24[#All],9,0)</f>
        <v>13.391780821917809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>
        <v>50</v>
      </c>
      <c r="E60" s="2">
        <f>Tabela225678910[[#This Row],[PRODUZIDAS]]*VLOOKUP(Tabela225678910[[#This Row],[SKU]],Tabela24[#All],9,0)</f>
        <v>33.479452054794521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>
        <v>75.5</v>
      </c>
      <c r="E74" s="2">
        <f>Tabela225678910[[#This Row],[PRODUZIDAS]]*VLOOKUP(Tabela225678910[[#This Row],[SKU]],Tabela24[#All],9,0)</f>
        <v>55.515149999999991</v>
      </c>
    </row>
    <row r="75" spans="2:5" x14ac:dyDescent="0.25">
      <c r="B75" s="3" t="s">
        <v>140</v>
      </c>
      <c r="C75" s="3" t="s">
        <v>141</v>
      </c>
      <c r="D75" s="1">
        <v>145.5</v>
      </c>
      <c r="E75" s="2">
        <f>Tabela225678910[[#This Row],[PRODUZIDAS]]*VLOOKUP(Tabela225678910[[#This Row],[SKU]],Tabela24[#All],9,0)</f>
        <v>106.98614999999998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>
        <v>30</v>
      </c>
      <c r="E94" s="2">
        <f>Tabela225678910[[#This Row],[PRODUZIDAS]]*VLOOKUP(Tabela225678910[[#This Row],[SKU]],Tabela24[#All],9,0)</f>
        <v>22.058999999999994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>
        <v>10</v>
      </c>
      <c r="E106" s="2">
        <f>Tabela225678910[[#This Row],[PRODUZIDAS]]*VLOOKUP(Tabela225678910[[#This Row],[SKU]],Tabela24[#All],9,0)</f>
        <v>7.352999999999998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>
        <v>60</v>
      </c>
      <c r="E111" s="2">
        <f>Tabela225678910[[#This Row],[PRODUZIDAS]]*VLOOKUP(Tabela225678910[[#This Row],[SKU]],Tabela24[#All],9,0)</f>
        <v>38.64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>
        <v>60</v>
      </c>
      <c r="E128" s="2">
        <f>Tabela225678910[[#This Row],[PRODUZIDAS]]*VLOOKUP(Tabela225678910[[#This Row],[SKU]],Tabela24[#All],9,0)</f>
        <v>57.974999999999994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>
        <v>50</v>
      </c>
      <c r="E150" s="2">
        <f>Tabela225678910[[#This Row],[PRODUZIDAS]]*VLOOKUP(Tabela225678910[[#This Row],[SKU]],Tabela24[#All],9,0)</f>
        <v>51.542857142857144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>
        <v>4.5</v>
      </c>
      <c r="E152" s="2">
        <f>Tabela225678910[[#This Row],[PRODUZIDAS]]*VLOOKUP(Tabela225678910[[#This Row],[SKU]],Tabela24[#All],9,0)</f>
        <v>4.6388571428571428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>
        <v>6</v>
      </c>
      <c r="E194" s="2">
        <f>Tabela225678910[[#This Row],[PRODUZIDAS]]*VLOOKUP(Tabela225678910[[#This Row],[SKU]],Tabela24[#All],9,0)</f>
        <v>3.8639999999999999</v>
      </c>
    </row>
    <row r="195" spans="2:5" x14ac:dyDescent="0.25">
      <c r="B195" s="3" t="s">
        <v>380</v>
      </c>
      <c r="C195" s="3" t="s">
        <v>381</v>
      </c>
      <c r="D195" s="1">
        <v>70</v>
      </c>
      <c r="E195" s="2">
        <f>Tabela225678910[[#This Row],[PRODUZIDAS]]*VLOOKUP(Tabela225678910[[#This Row],[SKU]],Tabela24[#All],9,0)</f>
        <v>45.08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>
        <v>50</v>
      </c>
      <c r="E197" s="2">
        <f>Tabela225678910[[#This Row],[PRODUZIDAS]]*VLOOKUP(Tabela225678910[[#This Row],[SKU]],Tabela24[#All],9,0)</f>
        <v>32.200000000000003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>
        <v>120</v>
      </c>
      <c r="E199" s="2">
        <f>Tabela225678910[[#This Row],[PRODUZIDAS]]*VLOOKUP(Tabela225678910[[#This Row],[SKU]],Tabela24[#All],9,0)</f>
        <v>77.28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>
        <v>10</v>
      </c>
      <c r="E230" s="2">
        <f>Tabela225678910[[#This Row],[PRODUZIDAS]]*VLOOKUP(Tabela225678910[[#This Row],[SKU]],Tabela24[#All],9,0)</f>
        <v>10.30857142857143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>
        <v>4</v>
      </c>
      <c r="E361" s="2">
        <f>Tabela225678910[[#This Row],[PRODUZIDAS]]*VLOOKUP(Tabela225678910[[#This Row],[SKU]],Tabela24[#All],9,0)</f>
        <v>3.272727272727272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>
        <v>280</v>
      </c>
      <c r="E557" s="2">
        <f>Tabela225678910[[#This Row],[PRODUZIDAS]]*VLOOKUP(Tabela225678910[[#This Row],[SKU]],Tabela24[#All],9,0)</f>
        <v>180.32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>
        <v>10</v>
      </c>
      <c r="E638" s="2">
        <f>Tabela225678910[[#This Row],[PRODUZIDAS]]*VLOOKUP(Tabela225678910[[#This Row],[SKU]],Tabela24[#All],9,0)</f>
        <v>9.6624999999999996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607.71477158739606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>
        <v>49</v>
      </c>
      <c r="E13" s="2">
        <f>Tabela22567891011[[#This Row],[PRODUZIDAS]]*VLOOKUP(Tabela22567891011[[#This Row],[SKU]],Tabela24[#All],10,0)</f>
        <v>20.026086956521734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>
        <v>176.5</v>
      </c>
      <c r="E21" s="2">
        <f>Tabela22567891011[[#This Row],[PRODUZIDAS]]*VLOOKUP(Tabela22567891011[[#This Row],[SKU]],Tabela24[#All],10,0)</f>
        <v>72.134782608695645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>
        <v>25.5</v>
      </c>
      <c r="E24" s="2">
        <f>Tabela22567891011[[#This Row],[PRODUZIDAS]]*VLOOKUP(Tabela22567891011[[#This Row],[SKU]],Tabela24[#All],10,0)</f>
        <v>16.417808219178081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>
        <v>27</v>
      </c>
      <c r="E46" s="2">
        <f>Tabela22567891011[[#This Row],[PRODUZIDAS]]*VLOOKUP(Tabela22567891011[[#This Row],[SKU]],Tabela24[#All],10,0)</f>
        <v>19.817260273972597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>
        <v>20.5</v>
      </c>
      <c r="E58" s="2">
        <f>Tabela22567891011[[#This Row],[PRODUZIDAS]]*VLOOKUP(Tabela22567891011[[#This Row],[SKU]],Tabela24[#All],10,0)</f>
        <v>15.04643835616438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>
        <v>4</v>
      </c>
      <c r="E60" s="2">
        <f>Tabela22567891011[[#This Row],[PRODUZIDAS]]*VLOOKUP(Tabela22567891011[[#This Row],[SKU]],Tabela24[#All],10,0)</f>
        <v>2.9358904109589035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>
        <v>132.5</v>
      </c>
      <c r="E74" s="2">
        <f>Tabela22567891011[[#This Row],[PRODUZIDAS]]*VLOOKUP(Tabela22567891011[[#This Row],[SKU]],Tabela24[#All],10,0)</f>
        <v>105.97349999999997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>
        <v>11</v>
      </c>
      <c r="E78" s="2">
        <f>Tabela22567891011[[#This Row],[PRODUZIDAS]]*VLOOKUP(Tabela22567891011[[#This Row],[SKU]],Tabela24[#All],10,0)</f>
        <v>8.7977999999999987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>
        <v>18.5</v>
      </c>
      <c r="E94" s="2">
        <f>Tabela22567891011[[#This Row],[PRODUZIDAS]]*VLOOKUP(Tabela22567891011[[#This Row],[SKU]],Tabela24[#All],10,0)</f>
        <v>14.796299999999997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>
        <v>50</v>
      </c>
      <c r="E114" s="2">
        <f>Tabela22567891011[[#This Row],[PRODUZIDAS]]*VLOOKUP(Tabela22567891011[[#This Row],[SKU]],Tabela24[#All],10,0)</f>
        <v>32.200000000000003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82</v>
      </c>
      <c r="E231" s="2">
        <f>Tabela22567891011[[#This Row],[PRODUZIDAS]]*VLOOKUP(Tabela22567891011[[#This Row],[SKU]],Tabela24[#All],10,0)</f>
        <v>95.096571428571423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>
        <v>280</v>
      </c>
      <c r="E557" s="2">
        <f>Tabela22567891011[[#This Row],[PRODUZIDAS]]*VLOOKUP(Tabela22567891011[[#This Row],[SKU]],Tabela24[#All],10,0)</f>
        <v>180.32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>
        <v>23.5</v>
      </c>
      <c r="E628" s="2">
        <f>Tabela22567891011[[#This Row],[PRODUZIDAS]]*VLOOKUP(Tabela22567891011[[#This Row],[SKU]],Tabela24[#All],10,0)</f>
        <v>15.134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>
        <v>10</v>
      </c>
      <c r="E638" s="2">
        <f>Tabela22567891011[[#This Row],[PRODUZIDAS]]*VLOOKUP(Tabela22567891011[[#This Row],[SKU]],Tabela24[#All],10,0)</f>
        <v>9.0183333333333309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17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527.60432264131134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>
        <v>48</v>
      </c>
      <c r="E13" s="2">
        <f>Tabela2256789101112[[#This Row],[PRODUZIDAS]]*VLOOKUP(Tabela2256789101112[[#This Row],[SKU]],Tabela24[#All],11,0)</f>
        <v>35.965217391304343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>
        <v>21</v>
      </c>
      <c r="E16" s="2">
        <f>Tabela2256789101112[[#This Row],[PRODUZIDAS]]*VLOOKUP(Tabela2256789101112[[#This Row],[SKU]],Tabela24[#All],11,0)</f>
        <v>15.734782608695651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>
        <v>147.5</v>
      </c>
      <c r="E21" s="2">
        <f>Tabela2256789101112[[#This Row],[PRODUZIDAS]]*VLOOKUP(Tabela2256789101112[[#This Row],[SKU]],Tabela24[#All],11,0)</f>
        <v>110.51811594202897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>
        <v>20</v>
      </c>
      <c r="E24" s="2">
        <f>Tabela2256789101112[[#This Row],[PRODUZIDAS]]*VLOOKUP(Tabela2256789101112[[#This Row],[SKU]],Tabela24[#All],11,0)</f>
        <v>15.452054794520544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>
        <v>122.5</v>
      </c>
      <c r="E74" s="2">
        <f>Tabela2256789101112[[#This Row],[PRODUZIDAS]]*VLOOKUP(Tabela2256789101112[[#This Row],[SKU]],Tabela24[#All],11,0)</f>
        <v>102.71624999999999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>
        <v>11</v>
      </c>
      <c r="E78" s="2">
        <f>Tabela2256789101112[[#This Row],[PRODUZIDAS]]*VLOOKUP(Tabela2256789101112[[#This Row],[SKU]],Tabela24[#All],11,0)</f>
        <v>9.2234999999999996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>
        <v>19</v>
      </c>
      <c r="E94" s="2">
        <f>Tabela2256789101112[[#This Row],[PRODUZIDAS]]*VLOOKUP(Tabela2256789101112[[#This Row],[SKU]],Tabela24[#All],11,0)</f>
        <v>15.931499999999998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>
        <v>79.5</v>
      </c>
      <c r="E114" s="2">
        <f>Tabela2256789101112[[#This Row],[PRODUZIDAS]]*VLOOKUP(Tabela2256789101112[[#This Row],[SKU]],Tabela24[#All],11,0)</f>
        <v>52.221960000000003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>
        <v>10</v>
      </c>
      <c r="E153" s="2">
        <f>Tabela2256789101112[[#This Row],[PRODUZIDAS]]*VLOOKUP(Tabela2256789101112[[#This Row],[SKU]],Tabela24[#All],11,0)</f>
        <v>7.7314285714285713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>
        <v>137.5</v>
      </c>
      <c r="E200" s="2">
        <f>Tabela2256789101112[[#This Row],[PRODUZIDAS]]*VLOOKUP(Tabela2256789101112[[#This Row],[SKU]],Tabela24[#All],11,0)</f>
        <v>90.320999999999998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>
        <v>75</v>
      </c>
      <c r="E557" s="2">
        <f>Tabela2256789101112[[#This Row],[PRODUZIDAS]]*VLOOKUP(Tabela2256789101112[[#This Row],[SKU]],Tabela24[#All],11,0)</f>
        <v>49.265999999999998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>
        <v>23.5</v>
      </c>
      <c r="E628" s="2">
        <f>Tabela2256789101112[[#This Row],[PRODUZIDAS]]*VLOOKUP(Tabela2256789101112[[#This Row],[SKU]],Tabela24[#All],11,0)</f>
        <v>15.436680000000001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>
        <v>10</v>
      </c>
      <c r="E638" s="2">
        <f>Tabela2256789101112[[#This Row],[PRODUZIDAS]]*VLOOKUP(Tabela2256789101112[[#This Row],[SKU]],Tabela24[#All],11,0)</f>
        <v>7.0858333333333325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121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797.13430111924981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>
        <v>44.5</v>
      </c>
      <c r="E21" s="2">
        <f>Tabela225678910111213[[#This Row],[PRODUZIDAS]]*VLOOKUP(Tabela225678910111213[[#This Row],[SKU]],Tabela24[#All],12,0)</f>
        <v>51.529710144927535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>
        <v>20</v>
      </c>
      <c r="E24" s="2">
        <f>Tabela225678910111213[[#This Row],[PRODUZIDAS]]*VLOOKUP(Tabela225678910111213[[#This Row],[SKU]],Tabela24[#All],12,0)</f>
        <v>21.890410958904106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>
        <v>110.5</v>
      </c>
      <c r="E30" s="2">
        <f>Tabela225678910111213[[#This Row],[PRODUZIDAS]]*VLOOKUP(Tabela225678910111213[[#This Row],[SKU]],Tabela24[#All],12,0)</f>
        <v>120.94452054794519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>
        <v>20.5</v>
      </c>
      <c r="E44" s="2">
        <f>Tabela225678910111213[[#This Row],[PRODUZIDAS]]*VLOOKUP(Tabela225678910111213[[#This Row],[SKU]],Tabela24[#All],12,0)</f>
        <v>21.11780821917808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>
        <v>10</v>
      </c>
      <c r="E48" s="2">
        <f>Tabela225678910111213[[#This Row],[PRODUZIDAS]]*VLOOKUP(Tabela225678910111213[[#This Row],[SKU]],Tabela24[#All],12,0)</f>
        <v>10.301369863013699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>
        <v>11</v>
      </c>
      <c r="E78" s="2">
        <f>Tabela225678910111213[[#This Row],[PRODUZIDAS]]*VLOOKUP(Tabela225678910111213[[#This Row],[SKU]],Tabela24[#All],12,0)</f>
        <v>12.061499999999999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>
        <v>18.5</v>
      </c>
      <c r="E94" s="2">
        <f>Tabela225678910111213[[#This Row],[PRODUZIDAS]]*VLOOKUP(Tabela225678910111213[[#This Row],[SKU]],Tabela24[#All],12,0)</f>
        <v>20.285249999999998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>
        <v>49.5</v>
      </c>
      <c r="E122" s="2">
        <f>Tabela225678910111213[[#This Row],[PRODUZIDAS]]*VLOOKUP(Tabela225678910111213[[#This Row],[SKU]],Tabela24[#All],12,0)</f>
        <v>44.64074999999999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>
        <v>10</v>
      </c>
      <c r="E141" s="2">
        <f>Tabela225678910111213[[#This Row],[PRODUZIDAS]]*VLOOKUP(Tabela225678910111213[[#This Row],[SKU]],Tabela24[#All],12,0)</f>
        <v>9.0183333333333309</v>
      </c>
    </row>
    <row r="142" spans="2:5" x14ac:dyDescent="0.25">
      <c r="B142" s="3" t="s">
        <v>274</v>
      </c>
      <c r="C142" s="3" t="s">
        <v>275</v>
      </c>
      <c r="D142" s="1">
        <v>50</v>
      </c>
      <c r="E142" s="2">
        <f>Tabela225678910111213[[#This Row],[PRODUZIDAS]]*VLOOKUP(Tabela225678910111213[[#This Row],[SKU]],Tabela24[#All],12,0)</f>
        <v>45.091666666666654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>
        <v>40.5</v>
      </c>
      <c r="E144" s="2">
        <f>Tabela225678910111213[[#This Row],[PRODUZIDAS]]*VLOOKUP(Tabela225678910111213[[#This Row],[SKU]],Tabela24[#All],12,0)</f>
        <v>44.359071428571426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>
        <v>87.5</v>
      </c>
      <c r="E200" s="2">
        <f>Tabela225678910111213[[#This Row],[PRODUZIDAS]]*VLOOKUP(Tabela225678910111213[[#This Row],[SKU]],Tabela24[#All],12,0)</f>
        <v>95.794999999999973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>
        <v>60</v>
      </c>
      <c r="E203" s="2">
        <f>Tabela225678910111213[[#This Row],[PRODUZIDAS]]*VLOOKUP(Tabela225678910111213[[#This Row],[SKU]],Tabela24[#All],12,0)</f>
        <v>54.109999999999992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>
        <v>50</v>
      </c>
      <c r="E225" s="2">
        <f>Tabela225678910111213[[#This Row],[PRODUZIDAS]]*VLOOKUP(Tabela225678910111213[[#This Row],[SKU]],Tabela24[#All],12,0)</f>
        <v>54.764285714285712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>
        <v>3</v>
      </c>
      <c r="E361" s="2">
        <f>Tabela225678910111213[[#This Row],[PRODUZIDAS]]*VLOOKUP(Tabela225678910111213[[#This Row],[SKU]],Tabela24[#All],12,0)</f>
        <v>2.6590909090909092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>
        <v>140.5</v>
      </c>
      <c r="E557" s="2">
        <f>Tabela225678910111213[[#This Row],[PRODUZIDAS]]*VLOOKUP(Tabela225678910111213[[#This Row],[SKU]],Tabela24[#All],12,0)</f>
        <v>153.81939999999997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>
        <v>23.5</v>
      </c>
      <c r="E628" s="2">
        <f>Tabela225678910111213[[#This Row],[PRODUZIDAS]]*VLOOKUP(Tabela225678910111213[[#This Row],[SKU]],Tabela24[#All],12,0)</f>
        <v>25.727799999999995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>
        <v>10</v>
      </c>
      <c r="E638" s="2">
        <f>Tabela225678910111213[[#This Row],[PRODUZIDAS]]*VLOOKUP(Tabela225678910111213[[#This Row],[SKU]],Tabela24[#All],12,0)</f>
        <v>9.0183333333333309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1041.782767628381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>
        <v>108</v>
      </c>
      <c r="E10" s="2">
        <f>Tabela22567891011121314[[#This Row],[PRODUZIDAS]]*VLOOKUP(Tabela22567891011121314[[#This Row],[SKU]],Tabela24[#All],13,0)</f>
        <v>132.41739130434783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>
        <v>45</v>
      </c>
      <c r="E21" s="2">
        <f>Tabela22567891011121314[[#This Row],[PRODUZIDAS]]*VLOOKUP(Tabela22567891011121314[[#This Row],[SKU]],Tabela24[#All],13,0)</f>
        <v>55.173913043478265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>
        <v>230</v>
      </c>
      <c r="E24" s="2">
        <f>Tabela22567891011121314[[#This Row],[PRODUZIDAS]]*VLOOKUP(Tabela22567891011121314[[#This Row],[SKU]],Tabela24[#All],13,0)</f>
        <v>266.54794520547938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>
        <v>162</v>
      </c>
      <c r="E30" s="2">
        <f>Tabela22567891011121314[[#This Row],[PRODUZIDAS]]*VLOOKUP(Tabela22567891011121314[[#This Row],[SKU]],Tabela24[#All],13,0)</f>
        <v>187.74246575342463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>
        <v>20</v>
      </c>
      <c r="E58" s="2">
        <f>Tabela22567891011121314[[#This Row],[PRODUZIDAS]]*VLOOKUP(Tabela22567891011121314[[#This Row],[SKU]],Tabela24[#All],13,0)</f>
        <v>23.178082191780817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>
        <v>5</v>
      </c>
      <c r="E68" s="2">
        <f>Tabela22567891011121314[[#This Row],[PRODUZIDAS]]*VLOOKUP(Tabela22567891011121314[[#This Row],[SKU]],Tabela24[#All],13,0)</f>
        <v>5.8049999999999988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>
        <v>12</v>
      </c>
      <c r="E72" s="2">
        <f>Tabela22567891011121314[[#This Row],[PRODUZIDAS]]*VLOOKUP(Tabela22567891011121314[[#This Row],[SKU]],Tabela24[#All],13,0)</f>
        <v>13.931999999999999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>
        <v>13</v>
      </c>
      <c r="E77" s="2">
        <f>Tabela22567891011121314[[#This Row],[PRODUZIDAS]]*VLOOKUP(Tabela22567891011121314[[#This Row],[SKU]],Tabela24[#All],13,0)</f>
        <v>15.092999999999998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>
        <v>21</v>
      </c>
      <c r="E94" s="2">
        <f>Tabela22567891011121314[[#This Row],[PRODUZIDAS]]*VLOOKUP(Tabela22567891011121314[[#This Row],[SKU]],Tabela24[#All],13,0)</f>
        <v>24.380999999999997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>
        <v>32</v>
      </c>
      <c r="E146" s="2">
        <f>Tabela22567891011121314[[#This Row],[PRODUZIDAS]]*VLOOKUP(Tabela22567891011121314[[#This Row],[SKU]],Tabela24[#All],13,0)</f>
        <v>37.110857142857142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>
        <v>11</v>
      </c>
      <c r="E150" s="2">
        <f>Tabela22567891011121314[[#This Row],[PRODUZIDAS]]*VLOOKUP(Tabela22567891011121314[[#This Row],[SKU]],Tabela24[#All],13,0)</f>
        <v>12.756857142857143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>
        <v>12</v>
      </c>
      <c r="E152" s="2">
        <f>Tabela22567891011121314[[#This Row],[PRODUZIDAS]]*VLOOKUP(Tabela22567891011121314[[#This Row],[SKU]],Tabela24[#All],13,0)</f>
        <v>13.916571428571428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>
        <v>24</v>
      </c>
      <c r="E168" s="2">
        <f>Tabela22567891011121314[[#This Row],[PRODUZIDAS]]*VLOOKUP(Tabela22567891011121314[[#This Row],[SKU]],Tabela24[#All],13,0)</f>
        <v>27.833142857142857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>
        <v>17</v>
      </c>
      <c r="E193" s="2">
        <f>Tabela22567891011121314[[#This Row],[PRODUZIDAS]]*VLOOKUP(Tabela22567891011121314[[#This Row],[SKU]],Tabela24[#All],13,0)</f>
        <v>19.706399999999995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>
        <v>43</v>
      </c>
      <c r="E226" s="2">
        <f>Tabela22567891011121314[[#This Row],[PRODUZIDAS]]*VLOOKUP(Tabela22567891011121314[[#This Row],[SKU]],Tabela24[#All],13,0)</f>
        <v>49.867714285714285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>
        <v>3</v>
      </c>
      <c r="E361" s="2">
        <f>Tabela22567891011121314[[#This Row],[PRODUZIDAS]]*VLOOKUP(Tabela22567891011121314[[#This Row],[SKU]],Tabela24[#All],13,0)</f>
        <v>3.6818181818181817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>
        <v>58</v>
      </c>
      <c r="E557" s="2">
        <f>Tabela22567891011121314[[#This Row],[PRODUZIDAS]]*VLOOKUP(Tabela22567891011121314[[#This Row],[SKU]],Tabela24[#All],13,0)</f>
        <v>67.233599999999981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>
        <v>23</v>
      </c>
      <c r="E628" s="2">
        <f>Tabela22567891011121314[[#This Row],[PRODUZIDAS]]*VLOOKUP(Tabela22567891011121314[[#This Row],[SKU]],Tabela24[#All],13,0)</f>
        <v>26.661599999999996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>
        <v>18</v>
      </c>
      <c r="E638" s="2">
        <f>Tabela22567891011121314[[#This Row],[PRODUZIDAS]]*VLOOKUP(Tabela22567891011121314[[#This Row],[SKU]],Tabela24[#All],13,0)</f>
        <v>20.870999999999995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>
        <v>4</v>
      </c>
      <c r="E659" s="2">
        <f>Tabela22567891011121314[[#This Row],[PRODUZIDAS]]*VLOOKUP(Tabela22567891011121314[[#This Row],[SKU]],Tabela24[#All],13,0)</f>
        <v>4.6388571428571428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>
        <v>17</v>
      </c>
      <c r="E664" s="2">
        <f>Tabela22567891011121314[[#This Row],[PRODUZIDAS]]*VLOOKUP(Tabela22567891011121314[[#This Row],[SKU]],Tabela24[#All],13,0)</f>
        <v>19.715142857142858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>
        <v>6</v>
      </c>
      <c r="E851" s="2">
        <f>Tabela22567891011121314[[#This Row],[PRODUZIDAS]]*VLOOKUP(Tabela22567891011121314[[#This Row],[SKU]],Tabela24[#All],13,0)</f>
        <v>6.3315000000000001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>
        <v>6</v>
      </c>
      <c r="E895" s="2">
        <f>Tabela22567891011121314[[#This Row],[PRODUZIDAS]]*VLOOKUP(Tabela22567891011121314[[#This Row],[SKU]],Tabela24[#All],13,0)</f>
        <v>7.18690909090909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231.5072816951959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>
        <v>108</v>
      </c>
      <c r="E10" s="2">
        <f>Tabela2256789101112131415[[#This Row],[PRODUZIDAS]]*VLOOKUP(Tabela2256789101112131415[[#This Row],[SKU]],Tabela24[#All],14,0)</f>
        <v>29.42608695652174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>
        <v>45</v>
      </c>
      <c r="E21" s="2">
        <f>Tabela2256789101112131415[[#This Row],[PRODUZIDAS]]*VLOOKUP(Tabela2256789101112131415[[#This Row],[SKU]],Tabela24[#All],14,0)</f>
        <v>12.260869565217391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>
        <v>230</v>
      </c>
      <c r="E24" s="2">
        <f>Tabela2256789101112131415[[#This Row],[PRODUZIDAS]]*VLOOKUP(Tabela2256789101112131415[[#This Row],[SKU]],Tabela24[#All],14,0)</f>
        <v>59.232876712328768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>
        <v>162</v>
      </c>
      <c r="E30" s="2">
        <f>Tabela2256789101112131415[[#This Row],[PRODUZIDAS]]*VLOOKUP(Tabela2256789101112131415[[#This Row],[SKU]],Tabela24[#All],14,0)</f>
        <v>41.720547945205482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>
        <v>20</v>
      </c>
      <c r="E58" s="2">
        <f>Tabela2256789101112131415[[#This Row],[PRODUZIDAS]]*VLOOKUP(Tabela2256789101112131415[[#This Row],[SKU]],Tabela24[#All],14,0)</f>
        <v>5.1506849315068495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>
        <v>5</v>
      </c>
      <c r="E68" s="2">
        <f>Tabela2256789101112131415[[#This Row],[PRODUZIDAS]]*VLOOKUP(Tabela2256789101112131415[[#This Row],[SKU]],Tabela24[#All],14,0)</f>
        <v>1.29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>
        <v>12</v>
      </c>
      <c r="E72" s="2">
        <f>Tabela2256789101112131415[[#This Row],[PRODUZIDAS]]*VLOOKUP(Tabela2256789101112131415[[#This Row],[SKU]],Tabela24[#All],14,0)</f>
        <v>3.0960000000000001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>
        <v>13</v>
      </c>
      <c r="E77" s="2">
        <f>Tabela2256789101112131415[[#This Row],[PRODUZIDAS]]*VLOOKUP(Tabela2256789101112131415[[#This Row],[SKU]],Tabela24[#All],14,0)</f>
        <v>3.3540000000000001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>
        <v>21</v>
      </c>
      <c r="E94" s="2">
        <f>Tabela2256789101112131415[[#This Row],[PRODUZIDAS]]*VLOOKUP(Tabela2256789101112131415[[#This Row],[SKU]],Tabela24[#All],14,0)</f>
        <v>5.4180000000000001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>
        <v>32</v>
      </c>
      <c r="E146" s="2">
        <f>Tabela2256789101112131415[[#This Row],[PRODUZIDAS]]*VLOOKUP(Tabela2256789101112131415[[#This Row],[SKU]],Tabela24[#All],14,0)</f>
        <v>8.2468571428571433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>
        <v>11</v>
      </c>
      <c r="E150" s="2">
        <f>Tabela2256789101112131415[[#This Row],[PRODUZIDAS]]*VLOOKUP(Tabela2256789101112131415[[#This Row],[SKU]],Tabela24[#All],14,0)</f>
        <v>2.834857142857143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>
        <v>12</v>
      </c>
      <c r="E152" s="2">
        <f>Tabela2256789101112131415[[#This Row],[PRODUZIDAS]]*VLOOKUP(Tabela2256789101112131415[[#This Row],[SKU]],Tabela24[#All],14,0)</f>
        <v>3.0925714285714285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>
        <v>24</v>
      </c>
      <c r="E168" s="2">
        <f>Tabela2256789101112131415[[#This Row],[PRODUZIDAS]]*VLOOKUP(Tabela2256789101112131415[[#This Row],[SKU]],Tabela24[#All],14,0)</f>
        <v>6.1851428571428571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>
        <v>17</v>
      </c>
      <c r="E193" s="2">
        <f>Tabela2256789101112131415[[#This Row],[PRODUZIDAS]]*VLOOKUP(Tabela2256789101112131415[[#This Row],[SKU]],Tabela24[#All],14,0)</f>
        <v>4.3792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>
        <v>43</v>
      </c>
      <c r="E226" s="2">
        <f>Tabela2256789101112131415[[#This Row],[PRODUZIDAS]]*VLOOKUP(Tabela2256789101112131415[[#This Row],[SKU]],Tabela24[#All],14,0)</f>
        <v>11.081714285714286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>
        <v>3</v>
      </c>
      <c r="E361" s="2">
        <f>Tabela2256789101112131415[[#This Row],[PRODUZIDAS]]*VLOOKUP(Tabela2256789101112131415[[#This Row],[SKU]],Tabela24[#All],14,0)</f>
        <v>0.81818181818181812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>
        <v>58</v>
      </c>
      <c r="E557" s="2">
        <f>Tabela2256789101112131415[[#This Row],[PRODUZIDAS]]*VLOOKUP(Tabela2256789101112131415[[#This Row],[SKU]],Tabela24[#All],14,0)</f>
        <v>14.940799999999999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>
        <v>23</v>
      </c>
      <c r="E628" s="2">
        <f>Tabela2256789101112131415[[#This Row],[PRODUZIDAS]]*VLOOKUP(Tabela2256789101112131415[[#This Row],[SKU]],Tabela24[#All],14,0)</f>
        <v>5.9248000000000003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>
        <v>18</v>
      </c>
      <c r="E638" s="2">
        <f>Tabela2256789101112131415[[#This Row],[PRODUZIDAS]]*VLOOKUP(Tabela2256789101112131415[[#This Row],[SKU]],Tabela24[#All],14,0)</f>
        <v>4.6379999999999999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>
        <v>4</v>
      </c>
      <c r="E659" s="2">
        <f>Tabela2256789101112131415[[#This Row],[PRODUZIDAS]]*VLOOKUP(Tabela2256789101112131415[[#This Row],[SKU]],Tabela24[#All],14,0)</f>
        <v>1.0308571428571429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>
        <v>17</v>
      </c>
      <c r="E664" s="2">
        <f>Tabela2256789101112131415[[#This Row],[PRODUZIDAS]]*VLOOKUP(Tabela2256789101112131415[[#This Row],[SKU]],Tabela24[#All],14,0)</f>
        <v>4.3811428571428577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>
        <v>6</v>
      </c>
      <c r="E851" s="2">
        <f>Tabela2256789101112131415[[#This Row],[PRODUZIDAS]]*VLOOKUP(Tabela2256789101112131415[[#This Row],[SKU]],Tabela24[#All],14,0)</f>
        <v>1.4070000000000003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>
        <v>6</v>
      </c>
      <c r="E895" s="2">
        <f>Tabela2256789101112131415[[#This Row],[PRODUZIDAS]]*VLOOKUP(Tabela2256789101112131415[[#This Row],[SKU]],Tabela24[#All],14,0)</f>
        <v>1.5970909090909091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2025-03-06T13:33:07Z</dcterms:modified>
</cp:coreProperties>
</file>