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7C3159EB-D45D-4071-8962-B91BA90AA9A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<sst xmlns="http://schemas.openxmlformats.org/spreadsheetml/2006/main" count="26032" uniqueCount="1899">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</sst>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45719</v>
      </c>
      <c r="C2" s="31"/>
      <c r="D2" s="33">
        <f>SUM(Tabela15[VALOR])</f>
        <v>6371.8216654005801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61.823999999999991</v>
      </c>
      <c r="D7" s="26"/>
      <c r="E7" s="26">
        <f>Tabela15[[#This Row],[VALOR]]-Tabela15[[#This Row],[Custo Setor]]</f>
        <v>61.823999999999991</v>
      </c>
    </row>
    <row r="8" spans="2:5" x14ac:dyDescent="0.25">
      <c r="B8" t="s">
        <v>1883</v>
      </c>
      <c r="C8" s="21">
        <f t="array" ref="C8">'2 - CORTE VOIL'!G4</f>
        <v>542.06800857142855</v>
      </c>
      <c r="D8" s="26"/>
      <c r="E8" s="26">
        <f>Tabela15[[#This Row],[VALOR]]-Tabela15[[#This Row],[Custo Setor]]</f>
        <v>542.06800857142855</v>
      </c>
    </row>
    <row r="9" spans="2:5" x14ac:dyDescent="0.25">
      <c r="B9" t="s">
        <v>1885</v>
      </c>
      <c r="C9" s="21">
        <f t="array" ref="C9">'3 - BAINHA CONTINUA'!G4</f>
        <v>292.92534999999998</v>
      </c>
      <c r="D9" s="26"/>
      <c r="E9" s="26">
        <f>Tabela15[[#This Row],[VALOR]]-Tabela15[[#This Row],[Custo Setor]]</f>
        <v>292.92534999999998</v>
      </c>
    </row>
    <row r="10" spans="2:5" x14ac:dyDescent="0.25">
      <c r="B10" t="s">
        <v>1884</v>
      </c>
      <c r="C10" s="21">
        <f t="array" ref="C10">'4 - BARRADO'!G4</f>
        <v>799.87665021645012</v>
      </c>
      <c r="D10" s="26"/>
      <c r="E10" s="26">
        <f>Tabela15[[#This Row],[VALOR]]-Tabela15[[#This Row],[Custo Setor]]</f>
        <v>799.87665021645012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580.683145267746</v>
      </c>
      <c r="D13" s="26"/>
      <c r="E13" s="26">
        <f>Tabela15[[#This Row],[VALOR]]-Tabela15[[#This Row],[Custo Setor]]</f>
        <v>580.683145267746</v>
      </c>
    </row>
    <row r="14" spans="2:5" x14ac:dyDescent="0.25">
      <c r="B14" t="s">
        <v>1889</v>
      </c>
      <c r="C14" s="21">
        <f>'8 - ACABAMENTO'!G4</f>
        <v>766.207205479452</v>
      </c>
      <c r="D14" s="26"/>
      <c r="E14" s="26">
        <f>Tabela15[[#This Row],[VALOR]]-Tabela15[[#This Row],[Custo Setor]]</f>
        <v>766.207205479452</v>
      </c>
    </row>
    <row r="15" spans="2:5" x14ac:dyDescent="0.25">
      <c r="B15" t="s">
        <v>1890</v>
      </c>
      <c r="C15" s="21">
        <f t="array" ref="C15">'9 - FURO'!G4</f>
        <v>320.77394186147183</v>
      </c>
      <c r="D15" s="26"/>
      <c r="E15" s="26">
        <f>Tabela15[[#This Row],[VALOR]]-Tabela15[[#This Row],[Custo Setor]]</f>
        <v>320.77394186147183</v>
      </c>
    </row>
    <row r="16" spans="2:5" x14ac:dyDescent="0.25">
      <c r="B16" t="s">
        <v>1891</v>
      </c>
      <c r="C16" s="21">
        <f t="array" ref="C16">'10 - ILHOS'!G4</f>
        <v>977.47702597402576</v>
      </c>
      <c r="D16" s="26"/>
      <c r="E16" s="26">
        <f>Tabela15[[#This Row],[VALOR]]-Tabela15[[#This Row],[Custo Setor]]</f>
        <v>977.47702597402576</v>
      </c>
    </row>
    <row r="17" spans="2:5" x14ac:dyDescent="0.25">
      <c r="B17" t="s">
        <v>1892</v>
      </c>
      <c r="C17" s="21">
        <f t="array" ref="C17">'11 - DOBRA'!G4</f>
        <v>1660.6488220245506</v>
      </c>
      <c r="D17" s="26"/>
      <c r="E17" s="26">
        <f>Tabela15[[#This Row],[VALOR]]-Tabela15[[#This Row],[Custo Setor]]</f>
        <v>1660.6488220245506</v>
      </c>
    </row>
    <row r="18" spans="2:5" x14ac:dyDescent="0.25">
      <c r="B18" t="s">
        <v>1893</v>
      </c>
      <c r="C18" s="21">
        <f t="array" ref="C18">'12 - EMBALAGEM'!G4</f>
        <v>369.33751600545565</v>
      </c>
      <c r="D18" s="26"/>
      <c r="E18" s="26">
        <f>Tabela15[[#This Row],[VALOR]]-Tabela15[[#This Row],[Custo Setor]]</f>
        <v>369.33751600545565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6371.8216654005801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7" workbookViewId="0">
      <selection activeCell="D109" sqref="D10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61.823999999999991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>
        <v>200</v>
      </c>
      <c r="E108" s="2">
        <f>Tabela2[[#This Row],[PRODUZIDAS]]*VLOOKUP(Tabela2[[#This Row],[SKU]],Tabela24[#All],3,0)</f>
        <v>30.911999999999995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>
        <v>200</v>
      </c>
      <c r="E116" s="2">
        <f>Tabela2[[#This Row],[PRODUZIDAS]]*VLOOKUP(Tabela2[[#This Row],[SKU]],Tabela24[#All],3,0)</f>
        <v>30.911999999999995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77" workbookViewId="0">
      <selection activeCell="D195" sqref="D19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542.06800857142855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>
        <v>180.5</v>
      </c>
      <c r="E108" s="2">
        <f>Tabela225[[#This Row],[PRODUZIDAS]]*VLOOKUP(Tabela225[[#This Row],[SKU]],Tabela24[#All],4,0)</f>
        <v>97.643280000000004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>
        <v>105</v>
      </c>
      <c r="E110" s="2">
        <f>Tabela225[[#This Row],[PRODUZIDAS]]*VLOOKUP(Tabela225[[#This Row],[SKU]],Tabela24[#All],4,0)</f>
        <v>56.800800000000002</v>
      </c>
    </row>
    <row r="111" spans="2:5" x14ac:dyDescent="0.25">
      <c r="B111" s="3" t="s">
        <v>212</v>
      </c>
      <c r="C111" s="3" t="s">
        <v>213</v>
      </c>
      <c r="D111" s="1">
        <v>206</v>
      </c>
      <c r="E111" s="2">
        <f>Tabela225[[#This Row],[PRODUZIDAS]]*VLOOKUP(Tabela225[[#This Row],[SKU]],Tabela24[#All],4,0)</f>
        <v>111.43776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>
        <v>106.5</v>
      </c>
      <c r="E194" s="2">
        <f>Tabela225[[#This Row],[PRODUZIDAS]]*VLOOKUP(Tabela225[[#This Row],[SKU]],Tabela24[#All],4,0)</f>
        <v>57.61224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>
        <v>48.5</v>
      </c>
      <c r="E228" s="2">
        <f>Tabela225[[#This Row],[PRODUZIDAS]]*VLOOKUP(Tabela225[[#This Row],[SKU]],Tabela24[#All],4,0)</f>
        <v>71.870071428571421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>
        <v>99</v>
      </c>
      <c r="E232" s="2">
        <f>Tabela225[[#This Row],[PRODUZIDAS]]*VLOOKUP(Tabela225[[#This Row],[SKU]],Tabela24[#All],4,0)</f>
        <v>146.70385714285715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97" workbookViewId="0">
      <selection activeCell="D109" sqref="D10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292.92534999999998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>
        <v>59.54</v>
      </c>
      <c r="E108" s="2">
        <f>Tabela2256[[#This Row],[PRODUZIDAS]]*VLOOKUP(Tabela2256[[#This Row],[SKU]],Tabela24[#All],5,0)</f>
        <v>7.6687519999999996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28.33</v>
      </c>
      <c r="E144" s="2">
        <f>Tabela2256[[#This Row],[PRODUZIDAS]]*VLOOKUP(Tabela2256[[#This Row],[SKU]],Tabela24[#All],5,0)</f>
        <v>12.77683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>
        <v>1041.81</v>
      </c>
      <c r="E194" s="2">
        <f>Tabela2256[[#This Row],[PRODUZIDAS]]*VLOOKUP(Tabela2256[[#This Row],[SKU]],Tabela24[#All],5,0)</f>
        <v>134.18512799999999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>
        <v>203.74</v>
      </c>
      <c r="E227" s="2">
        <f>Tabela2256[[#This Row],[PRODUZIDAS]]*VLOOKUP(Tabela2256[[#This Row],[SKU]],Tabela24[#All],5,0)</f>
        <v>91.886740000000003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>
        <v>102.9</v>
      </c>
      <c r="E232" s="2">
        <f>Tabela2256[[#This Row],[PRODUZIDAS]]*VLOOKUP(Tabela2256[[#This Row],[SKU]],Tabela24[#All],5,0)</f>
        <v>46.407900000000005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145" sqref="D1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799.87665021645012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208</v>
      </c>
      <c r="E108" s="2">
        <f>Tabela22567[[#This Row],[PRODUZIDAS]]*VLOOKUP(Tabela22567[[#This Row],[SKU]],Tabela24[#All],6,0)</f>
        <v>241.11359999999996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>
        <v>55</v>
      </c>
      <c r="E110" s="2">
        <f>Tabela22567[[#This Row],[PRODUZIDAS]]*VLOOKUP(Tabela22567[[#This Row],[SKU]],Tabela24[#All],6,0)</f>
        <v>63.755999999999986</v>
      </c>
    </row>
    <row r="111" spans="2:5" x14ac:dyDescent="0.25">
      <c r="B111" s="3" t="s">
        <v>212</v>
      </c>
      <c r="C111" s="3" t="s">
        <v>213</v>
      </c>
      <c r="D111" s="1">
        <v>73</v>
      </c>
      <c r="E111" s="2">
        <f>Tabela22567[[#This Row],[PRODUZIDAS]]*VLOOKUP(Tabela22567[[#This Row],[SKU]],Tabela24[#All],6,0)</f>
        <v>84.621599999999987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>
        <v>161.5</v>
      </c>
      <c r="E120" s="2">
        <f>Tabela22567[[#This Row],[PRODUZIDAS]]*VLOOKUP(Tabela22567[[#This Row],[SKU]],Tabela24[#All],6,0)</f>
        <v>208.06583333333333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>
        <v>10</v>
      </c>
      <c r="E144" s="2">
        <f>Tabela22567[[#This Row],[PRODUZIDAS]]*VLOOKUP(Tabela22567[[#This Row],[SKU]],Tabela24[#All],6,0)</f>
        <v>12.885714285714286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>
        <v>30</v>
      </c>
      <c r="E168" s="2">
        <f>Tabela22567[[#This Row],[PRODUZIDAS]]*VLOOKUP(Tabela22567[[#This Row],[SKU]],Tabela24[#All],6,0)</f>
        <v>38.657142857142858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>
        <v>20</v>
      </c>
      <c r="E195" s="2">
        <f>Tabela22567[[#This Row],[PRODUZIDAS]]*VLOOKUP(Tabela22567[[#This Row],[SKU]],Tabela24[#All],6,0)</f>
        <v>23.183999999999997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>
        <v>28.5</v>
      </c>
      <c r="E228" s="2">
        <f>Tabela22567[[#This Row],[PRODUZIDAS]]*VLOOKUP(Tabela22567[[#This Row],[SKU]],Tabela24[#All],6,0)</f>
        <v>36.72428571428572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>
        <v>48</v>
      </c>
      <c r="E232" s="2">
        <f>Tabela22567[[#This Row],[PRODUZIDAS]]*VLOOKUP(Tabela22567[[#This Row],[SKU]],Tabela24[#All],6,0)</f>
        <v>61.851428571428578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>
        <v>5</v>
      </c>
      <c r="E345" s="2">
        <f>Tabela22567[[#This Row],[PRODUZIDAS]]*VLOOKUP(Tabela22567[[#This Row],[SKU]],Tabela24[#All],6,0)</f>
        <v>8.5624999999999982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>
        <v>12</v>
      </c>
      <c r="E361" s="2">
        <f>Tabela22567[[#This Row],[PRODUZIDAS]]*VLOOKUP(Tabela22567[[#This Row],[SKU]],Tabela24[#All],6,0)</f>
        <v>20.454545454545453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6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580.683145267746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>
        <v>58</v>
      </c>
      <c r="E33" s="2">
        <f>Tabela225678910[[#This Row],[PRODUZIDAS]]*VLOOKUP(Tabela225678910[[#This Row],[SKU]],Tabela24[#All],9,0)</f>
        <v>29.873972602739727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>
        <v>16.5</v>
      </c>
      <c r="E38" s="2">
        <f>Tabela225678910[[#This Row],[PRODUZIDAS]]*VLOOKUP(Tabela225678910[[#This Row],[SKU]],Tabela24[#All],9,0)</f>
        <v>11.048219178082192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>
        <v>3</v>
      </c>
      <c r="E46" s="2">
        <f>Tabela225678910[[#This Row],[PRODUZIDAS]]*VLOOKUP(Tabela225678910[[#This Row],[SKU]],Tabela24[#All],9,0)</f>
        <v>2.0087671232876714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8.5</v>
      </c>
      <c r="E74" s="2">
        <f>Tabela225678910[[#This Row],[PRODUZIDAS]]*VLOOKUP(Tabela225678910[[#This Row],[SKU]],Tabela24[#All],9,0)</f>
        <v>6.250049999999999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>
        <v>214</v>
      </c>
      <c r="E114" s="2">
        <f>Tabela225678910[[#This Row],[PRODUZIDAS]]*VLOOKUP(Tabela225678910[[#This Row],[SKU]],Tabela24[#All],9,0)</f>
        <v>137.816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>
        <v>100</v>
      </c>
      <c r="E116" s="2">
        <f>Tabela225678910[[#This Row],[PRODUZIDAS]]*VLOOKUP(Tabela225678910[[#This Row],[SKU]],Tabela24[#All],9,0)</f>
        <v>64.400000000000006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>
        <v>80</v>
      </c>
      <c r="E122" s="2">
        <f>Tabela225678910[[#This Row],[PRODUZIDAS]]*VLOOKUP(Tabela225678910[[#This Row],[SKU]],Tabela24[#All],9,0)</f>
        <v>77.3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>
        <v>70</v>
      </c>
      <c r="E195" s="2">
        <f>Tabela225678910[[#This Row],[PRODUZIDAS]]*VLOOKUP(Tabela225678910[[#This Row],[SKU]],Tabela24[#All],9,0)</f>
        <v>45.08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150</v>
      </c>
      <c r="E197" s="2">
        <f>Tabela225678910[[#This Row],[PRODUZIDAS]]*VLOOKUP(Tabela225678910[[#This Row],[SKU]],Tabela24[#All],9,0)</f>
        <v>96.600000000000009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70</v>
      </c>
      <c r="E226" s="2">
        <f>Tabela225678910[[#This Row],[PRODUZIDAS]]*VLOOKUP(Tabela225678910[[#This Row],[SKU]],Tabela24[#All],9,0)</f>
        <v>72.160000000000011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>
        <v>5</v>
      </c>
      <c r="E280" s="2">
        <f>Tabela225678910[[#This Row],[PRODUZIDAS]]*VLOOKUP(Tabela225678910[[#This Row],[SKU]],Tabela24[#All],9,0)</f>
        <v>3.0824999999999991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>
        <v>3.5</v>
      </c>
      <c r="E296" s="2">
        <f>Tabela225678910[[#This Row],[PRODUZIDAS]]*VLOOKUP(Tabela225678910[[#This Row],[SKU]],Tabela24[#All],9,0)</f>
        <v>2.8636363636363629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>
        <v>50</v>
      </c>
      <c r="E627" s="2">
        <f>Tabela225678910[[#This Row],[PRODUZIDAS]]*VLOOKUP(Tabela225678910[[#This Row],[SKU]],Tabela24[#All],9,0)</f>
        <v>32.200000000000003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36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766.207205479452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>
        <v>54.5</v>
      </c>
      <c r="E30" s="2">
        <f>Tabela22567891011[[#This Row],[PRODUZIDAS]]*VLOOKUP(Tabela22567891011[[#This Row],[SKU]],Tabela24[#All],10,0)</f>
        <v>35.089041095890416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>
        <v>30.5</v>
      </c>
      <c r="E40" s="2">
        <f>Tabela22567891011[[#This Row],[PRODUZIDAS]]*VLOOKUP(Tabela22567891011[[#This Row],[SKU]],Tabela24[#All],10,0)</f>
        <v>22.386164383561638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135</v>
      </c>
      <c r="E114" s="2">
        <f>Tabela22567891011[[#This Row],[PRODUZIDAS]]*VLOOKUP(Tabela22567891011[[#This Row],[SKU]],Tabela24[#All],10,0)</f>
        <v>86.94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>
        <v>50</v>
      </c>
      <c r="E116" s="2">
        <f>Tabela22567891011[[#This Row],[PRODUZIDAS]]*VLOOKUP(Tabela22567891011[[#This Row],[SKU]],Tabela24[#All],10,0)</f>
        <v>32.200000000000003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>
        <v>50</v>
      </c>
      <c r="E122" s="2">
        <f>Tabela22567891011[[#This Row],[PRODUZIDAS]]*VLOOKUP(Tabela22567891011[[#This Row],[SKU]],Tabela24[#All],10,0)</f>
        <v>45.091666666666654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30</v>
      </c>
      <c r="E192" s="2">
        <f>Tabela22567891011[[#This Row],[PRODUZIDAS]]*VLOOKUP(Tabela22567891011[[#This Row],[SKU]],Tabela24[#All],10,0)</f>
        <v>19.32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47.5</v>
      </c>
      <c r="E194" s="2">
        <f>Tabela22567891011[[#This Row],[PRODUZIDAS]]*VLOOKUP(Tabela22567891011[[#This Row],[SKU]],Tabela24[#All],10,0)</f>
        <v>30.59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>
        <v>98.5</v>
      </c>
      <c r="E199" s="2">
        <f>Tabela22567891011[[#This Row],[PRODUZIDAS]]*VLOOKUP(Tabela22567891011[[#This Row],[SKU]],Tabela24[#All],10,0)</f>
        <v>63.434000000000005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>
        <v>136</v>
      </c>
      <c r="E204" s="2">
        <f>Tabela22567891011[[#This Row],[PRODUZIDAS]]*VLOOKUP(Tabela22567891011[[#This Row],[SKU]],Tabela24[#All],10,0)</f>
        <v>122.6493333333333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>
        <v>45</v>
      </c>
      <c r="E225" s="2">
        <f>Tabela22567891011[[#This Row],[PRODUZIDAS]]*VLOOKUP(Tabela22567891011[[#This Row],[SKU]],Tabela24[#All],10,0)</f>
        <v>52.187142857142859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43</v>
      </c>
      <c r="E230" s="2">
        <f>Tabela22567891011[[#This Row],[PRODUZIDAS]]*VLOOKUP(Tabela22567891011[[#This Row],[SKU]],Tabela24[#All],10,0)</f>
        <v>49.867714285714285</v>
      </c>
    </row>
    <row r="231" spans="2:5" x14ac:dyDescent="0.25">
      <c r="B231" s="3" t="s">
        <v>452</v>
      </c>
      <c r="C231" s="3" t="s">
        <v>453</v>
      </c>
      <c r="D231" s="1">
        <v>97.5</v>
      </c>
      <c r="E231" s="2">
        <f>Tabela22567891011[[#This Row],[PRODUZIDAS]]*VLOOKUP(Tabela22567891011[[#This Row],[SKU]],Tabela24[#All],10,0)</f>
        <v>113.07214285714285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>
        <v>47</v>
      </c>
      <c r="E627" s="2">
        <f>Tabela22567891011[[#This Row],[PRODUZIDAS]]*VLOOKUP(Tabela22567891011[[#This Row],[SKU]],Tabela24[#All],10,0)</f>
        <v>30.268000000000001</v>
      </c>
    </row>
    <row r="628" spans="2:5" x14ac:dyDescent="0.25">
      <c r="B628" s="3" t="s">
        <v>1246</v>
      </c>
      <c r="C628" s="3" t="s">
        <v>1247</v>
      </c>
      <c r="D628" s="1">
        <v>62.5</v>
      </c>
      <c r="E628" s="2">
        <f>Tabela22567891011[[#This Row],[PRODUZIDAS]]*VLOOKUP(Tabela22567891011[[#This Row],[SKU]],Tabela24[#All],10,0)</f>
        <v>40.25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>
        <v>35.5</v>
      </c>
      <c r="E632" s="2">
        <f>Tabela22567891011[[#This Row],[PRODUZIDAS]]*VLOOKUP(Tabela22567891011[[#This Row],[SKU]],Tabela24[#All],10,0)</f>
        <v>22.862000000000002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27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320.77394186147183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>
        <v>10</v>
      </c>
      <c r="E111" s="2">
        <f>Tabela2256789101112[[#This Row],[PRODUZIDAS]]*VLOOKUP(Tabela2256789101112[[#This Row],[SKU]],Tabela24[#All],11,0)</f>
        <v>6.5688000000000004</v>
      </c>
    </row>
    <row r="112" spans="2:5" x14ac:dyDescent="0.25">
      <c r="B112" s="3" t="s">
        <v>214</v>
      </c>
      <c r="C112" s="3" t="s">
        <v>215</v>
      </c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>
        <v>6</v>
      </c>
      <c r="E114" s="2">
        <f>Tabela2256789101112[[#This Row],[PRODUZIDAS]]*VLOOKUP(Tabela2256789101112[[#This Row],[SKU]],Tabela24[#All],11,0)</f>
        <v>3.9412799999999999</v>
      </c>
    </row>
    <row r="115" spans="2:5" x14ac:dyDescent="0.25">
      <c r="B115" s="3" t="s">
        <v>220</v>
      </c>
      <c r="C115" s="3" t="s">
        <v>221</v>
      </c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>
        <v>50</v>
      </c>
      <c r="E116" s="2">
        <f>Tabela2256789101112[[#This Row],[PRODUZIDAS]]*VLOOKUP(Tabela2256789101112[[#This Row],[SKU]],Tabela24[#All],11,0)</f>
        <v>32.844000000000001</v>
      </c>
    </row>
    <row r="117" spans="2:5" x14ac:dyDescent="0.25">
      <c r="B117" s="3" t="s">
        <v>224</v>
      </c>
      <c r="C117" s="3" t="s">
        <v>225</v>
      </c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>
        <v>50</v>
      </c>
      <c r="E126" s="2">
        <f>Tabela2256789101112[[#This Row],[PRODUZIDAS]]*VLOOKUP(Tabela2256789101112[[#This Row],[SKU]],Tabela24[#All],11,0)</f>
        <v>35.42916666666666</v>
      </c>
    </row>
    <row r="127" spans="2:5" x14ac:dyDescent="0.25">
      <c r="B127" s="3" t="s">
        <v>244</v>
      </c>
      <c r="C127" s="3" t="s">
        <v>245</v>
      </c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>
        <v>26</v>
      </c>
      <c r="E168" s="2">
        <f>Tabela2256789101112[[#This Row],[PRODUZIDAS]]*VLOOKUP(Tabela2256789101112[[#This Row],[SKU]],Tabela24[#All],11,0)</f>
        <v>20.101714285714287</v>
      </c>
    </row>
    <row r="169" spans="2:5" x14ac:dyDescent="0.25">
      <c r="B169" s="3" t="s">
        <v>328</v>
      </c>
      <c r="C169" s="3" t="s">
        <v>329</v>
      </c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>
        <v>30.5</v>
      </c>
      <c r="E192" s="2">
        <f>Tabela2256789101112[[#This Row],[PRODUZIDAS]]*VLOOKUP(Tabela2256789101112[[#This Row],[SKU]],Tabela24[#All],11,0)</f>
        <v>20.034839999999999</v>
      </c>
    </row>
    <row r="193" spans="2:5" x14ac:dyDescent="0.25">
      <c r="B193" s="3" t="s">
        <v>376</v>
      </c>
      <c r="C193" s="3" t="s">
        <v>377</v>
      </c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>
        <v>47.5</v>
      </c>
      <c r="E194" s="2">
        <f>Tabela2256789101112[[#This Row],[PRODUZIDAS]]*VLOOKUP(Tabela2256789101112[[#This Row],[SKU]],Tabela24[#All],11,0)</f>
        <v>31.201800000000002</v>
      </c>
    </row>
    <row r="195" spans="2:5" x14ac:dyDescent="0.25">
      <c r="B195" s="3" t="s">
        <v>380</v>
      </c>
      <c r="C195" s="3" t="s">
        <v>381</v>
      </c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>
        <v>5</v>
      </c>
      <c r="E345" s="2">
        <f>Tabela2256789101112[[#This Row],[PRODUZIDAS]]*VLOOKUP(Tabela2256789101112[[#This Row],[SKU]],Tabela24[#All],11,0)</f>
        <v>2.3974999999999995</v>
      </c>
    </row>
    <row r="346" spans="2:5" x14ac:dyDescent="0.25">
      <c r="B346" s="3" t="s">
        <v>682</v>
      </c>
      <c r="C346" s="3" t="s">
        <v>683</v>
      </c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>
        <v>4</v>
      </c>
      <c r="E361" s="2">
        <f>Tabela2256789101112[[#This Row],[PRODUZIDAS]]*VLOOKUP(Tabela2256789101112[[#This Row],[SKU]],Tabela24[#All],11,0)</f>
        <v>1.9090909090909089</v>
      </c>
    </row>
    <row r="362" spans="2:5" x14ac:dyDescent="0.25">
      <c r="B362" s="3" t="s">
        <v>714</v>
      </c>
      <c r="C362" s="3" t="s">
        <v>715</v>
      </c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>
        <v>142.5</v>
      </c>
      <c r="E557" s="2">
        <f>Tabela2256789101112[[#This Row],[PRODUZIDAS]]*VLOOKUP(Tabela2256789101112[[#This Row],[SKU]],Tabela24[#All],11,0)</f>
        <v>93.605400000000003</v>
      </c>
    </row>
    <row r="558" spans="2:5" x14ac:dyDescent="0.25">
      <c r="B558" s="3" t="s">
        <v>1106</v>
      </c>
      <c r="C558" s="3" t="s">
        <v>1107</v>
      </c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>
        <v>3</v>
      </c>
      <c r="E581" s="2">
        <f>Tabela2256789101112[[#This Row],[PRODUZIDAS]]*VLOOKUP(Tabela2256789101112[[#This Row],[SKU]],Tabela24[#All],11,0)</f>
        <v>2.1257499999999996</v>
      </c>
    </row>
    <row r="582" spans="2:5" x14ac:dyDescent="0.25">
      <c r="B582" s="3" t="s">
        <v>1154</v>
      </c>
      <c r="C582" s="3" t="s">
        <v>1155</v>
      </c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>
        <v>72</v>
      </c>
      <c r="E628" s="2">
        <f>Tabela2256789101112[[#This Row],[PRODUZIDAS]]*VLOOKUP(Tabela2256789101112[[#This Row],[SKU]],Tabela24[#All],11,0)</f>
        <v>47.295360000000002</v>
      </c>
    </row>
    <row r="629" spans="2:5" x14ac:dyDescent="0.25">
      <c r="B629" s="3" t="s">
        <v>1248</v>
      </c>
      <c r="C629" s="3" t="s">
        <v>1249</v>
      </c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>
        <v>35.5</v>
      </c>
      <c r="E632" s="2">
        <f>Tabela2256789101112[[#This Row],[PRODUZIDAS]]*VLOOKUP(Tabela2256789101112[[#This Row],[SKU]],Tabela24[#All],11,0)</f>
        <v>23.319240000000001</v>
      </c>
    </row>
    <row r="633" spans="2:5" x14ac:dyDescent="0.25">
      <c r="B633" s="3" t="s">
        <v>1256</v>
      </c>
      <c r="C633" s="3" t="s">
        <v>1257</v>
      </c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977.47702597402576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>
        <v>122.5</v>
      </c>
      <c r="E74" s="2">
        <f>Tabela225678910111213[[#This Row],[PRODUZIDAS]]*VLOOKUP(Tabela225678910111213[[#This Row],[SKU]],Tabela24[#All],12,0)</f>
        <v>134.32124999999996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10</v>
      </c>
      <c r="E111" s="2">
        <f>Tabela225678910111213[[#This Row],[PRODUZIDAS]]*VLOOKUP(Tabela225678910111213[[#This Row],[SKU]],Tabela24[#All],12,0)</f>
        <v>10.947999999999997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26.5</v>
      </c>
      <c r="E132" s="2">
        <f>Tabela225678910111213[[#This Row],[PRODUZIDAS]]*VLOOKUP(Tabela225678910111213[[#This Row],[SKU]],Tabela24[#All],12,0)</f>
        <v>23.898583333333328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>
        <v>45.5</v>
      </c>
      <c r="E138" s="2">
        <f>Tabela225678910111213[[#This Row],[PRODUZIDAS]]*VLOOKUP(Tabela225678910111213[[#This Row],[SKU]],Tabela24[#All],12,0)</f>
        <v>41.03341666666666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>
        <v>43.5</v>
      </c>
      <c r="E140" s="2">
        <f>Tabela225678910111213[[#This Row],[PRODUZIDAS]]*VLOOKUP(Tabela225678910111213[[#This Row],[SKU]],Tabela24[#All],12,0)</f>
        <v>39.229749999999996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16.5</v>
      </c>
      <c r="E144" s="2">
        <f>Tabela225678910111213[[#This Row],[PRODUZIDAS]]*VLOOKUP(Tabela225678910111213[[#This Row],[SKU]],Tabela24[#All],12,0)</f>
        <v>18.072214285714285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>
        <v>110.5</v>
      </c>
      <c r="E150" s="2">
        <f>Tabela225678910111213[[#This Row],[PRODUZIDAS]]*VLOOKUP(Tabela225678910111213[[#This Row],[SKU]],Tabela24[#All],12,0)</f>
        <v>121.02907142857141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194</v>
      </c>
      <c r="E192" s="2">
        <f>Tabela225678910111213[[#This Row],[PRODUZIDAS]]*VLOOKUP(Tabela225678910111213[[#This Row],[SKU]],Tabela24[#All],12,0)</f>
        <v>212.39119999999997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90</v>
      </c>
      <c r="E203" s="2">
        <f>Tabela225678910111213[[#This Row],[PRODUZIDAS]]*VLOOKUP(Tabela225678910111213[[#This Row],[SKU]],Tabela24[#All],12,0)</f>
        <v>81.164999999999978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>
        <v>5</v>
      </c>
      <c r="E345" s="2">
        <f>Tabela225678910111213[[#This Row],[PRODUZIDAS]]*VLOOKUP(Tabela225678910111213[[#This Row],[SKU]],Tabela24[#All],12,0)</f>
        <v>4.4524999999999988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>
        <v>4</v>
      </c>
      <c r="E361" s="2">
        <f>Tabela225678910111213[[#This Row],[PRODUZIDAS]]*VLOOKUP(Tabela225678910111213[[#This Row],[SKU]],Tabela24[#All],12,0)</f>
        <v>3.5454545454545454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>
        <v>114.5</v>
      </c>
      <c r="E557" s="2">
        <f>Tabela225678910111213[[#This Row],[PRODUZIDAS]]*VLOOKUP(Tabela225678910111213[[#This Row],[SKU]],Tabela24[#All],12,0)</f>
        <v>125.35459999999998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72</v>
      </c>
      <c r="E628" s="2">
        <f>Tabela225678910111213[[#This Row],[PRODUZIDAS]]*VLOOKUP(Tabela225678910111213[[#This Row],[SKU]],Tabela24[#All],12,0)</f>
        <v>78.82559999999998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>
        <v>64.5</v>
      </c>
      <c r="E632" s="2">
        <f>Tabela225678910111213[[#This Row],[PRODUZIDAS]]*VLOOKUP(Tabela225678910111213[[#This Row],[SKU]],Tabela24[#All],12,0)</f>
        <v>70.614599999999982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>
        <v>11.5</v>
      </c>
      <c r="E656" s="2">
        <f>Tabela225678910111213[[#This Row],[PRODUZIDAS]]*VLOOKUP(Tabela225678910111213[[#This Row],[SKU]],Tabela24[#All],12,0)</f>
        <v>12.595785714285713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1660.6488220245506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40</v>
      </c>
      <c r="E24" s="2">
        <f>Tabela22567891011121314[[#This Row],[PRODUZIDAS]]*VLOOKUP(Tabela22567891011121314[[#This Row],[SKU]],Tabela24[#All],13,0)</f>
        <v>46.356164383561634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154</v>
      </c>
      <c r="E26" s="2">
        <f>Tabela22567891011121314[[#This Row],[PRODUZIDAS]]*VLOOKUP(Tabela22567891011121314[[#This Row],[SKU]],Tabela24[#All],13,0)</f>
        <v>178.47123287671229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>
        <v>262</v>
      </c>
      <c r="E30" s="2">
        <f>Tabela22567891011121314[[#This Row],[PRODUZIDAS]]*VLOOKUP(Tabela22567891011121314[[#This Row],[SKU]],Tabela24[#All],13,0)</f>
        <v>303.63287671232871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>
        <v>89</v>
      </c>
      <c r="E74" s="2">
        <f>Tabela22567891011121314[[#This Row],[PRODUZIDAS]]*VLOOKUP(Tabela22567891011121314[[#This Row],[SKU]],Tabela24[#All],13,0)</f>
        <v>103.32899999999998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>
        <v>11</v>
      </c>
      <c r="E78" s="2">
        <f>Tabela22567891011121314[[#This Row],[PRODUZIDAS]]*VLOOKUP(Tabela22567891011121314[[#This Row],[SKU]],Tabela24[#All],13,0)</f>
        <v>12.770999999999997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17</v>
      </c>
      <c r="E111" s="2">
        <f>Tabela22567891011121314[[#This Row],[PRODUZIDAS]]*VLOOKUP(Tabela22567891011121314[[#This Row],[SKU]],Tabela24[#All],13,0)</f>
        <v>19.706399999999995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8</v>
      </c>
      <c r="E132" s="2">
        <f>Tabela22567891011121314[[#This Row],[PRODUZIDAS]]*VLOOKUP(Tabela22567891011121314[[#This Row],[SKU]],Tabela24[#All],13,0)</f>
        <v>9.275999999999998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>
        <v>20</v>
      </c>
      <c r="E137" s="2">
        <f>Tabela22567891011121314[[#This Row],[PRODUZIDAS]]*VLOOKUP(Tabela22567891011121314[[#This Row],[SKU]],Tabela24[#All],13,0)</f>
        <v>23.189999999999994</v>
      </c>
    </row>
    <row r="138" spans="2:5" x14ac:dyDescent="0.25">
      <c r="B138" s="3" t="s">
        <v>266</v>
      </c>
      <c r="C138" s="3" t="s">
        <v>267</v>
      </c>
      <c r="D138" s="1">
        <v>40</v>
      </c>
      <c r="E138" s="2">
        <f>Tabela22567891011121314[[#This Row],[PRODUZIDAS]]*VLOOKUP(Tabela22567891011121314[[#This Row],[SKU]],Tabela24[#All],13,0)</f>
        <v>46.379999999999988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6</v>
      </c>
      <c r="E144" s="2">
        <f>Tabela22567891011121314[[#This Row],[PRODUZIDAS]]*VLOOKUP(Tabela22567891011121314[[#This Row],[SKU]],Tabela24[#All],13,0)</f>
        <v>6.9582857142857142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2</v>
      </c>
      <c r="E146" s="2">
        <f>Tabela22567891011121314[[#This Row],[PRODUZIDAS]]*VLOOKUP(Tabela22567891011121314[[#This Row],[SKU]],Tabela24[#All],13,0)</f>
        <v>2.3194285714285714</v>
      </c>
    </row>
    <row r="147" spans="2:5" x14ac:dyDescent="0.25">
      <c r="B147" s="3" t="s">
        <v>284</v>
      </c>
      <c r="C147" s="3" t="s">
        <v>285</v>
      </c>
      <c r="D147" s="1">
        <v>8</v>
      </c>
      <c r="E147" s="2">
        <f>Tabela22567891011121314[[#This Row],[PRODUZIDAS]]*VLOOKUP(Tabela22567891011121314[[#This Row],[SKU]],Tabela24[#All],13,0)</f>
        <v>9.2777142857142856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>
        <v>20</v>
      </c>
      <c r="E149" s="2">
        <f>Tabela22567891011121314[[#This Row],[PRODUZIDAS]]*VLOOKUP(Tabela22567891011121314[[#This Row],[SKU]],Tabela24[#All],13,0)</f>
        <v>23.194285714285712</v>
      </c>
    </row>
    <row r="150" spans="2:5" x14ac:dyDescent="0.25">
      <c r="B150" s="3" t="s">
        <v>290</v>
      </c>
      <c r="C150" s="3" t="s">
        <v>291</v>
      </c>
      <c r="D150" s="1">
        <v>53</v>
      </c>
      <c r="E150" s="2">
        <f>Tabela22567891011121314[[#This Row],[PRODUZIDAS]]*VLOOKUP(Tabela22567891011121314[[#This Row],[SKU]],Tabela24[#All],13,0)</f>
        <v>61.464857142857142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2</v>
      </c>
      <c r="E152" s="2">
        <f>Tabela22567891011121314[[#This Row],[PRODUZIDAS]]*VLOOKUP(Tabela22567891011121314[[#This Row],[SKU]],Tabela24[#All],13,0)</f>
        <v>2.3194285714285714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>
        <v>30</v>
      </c>
      <c r="E157" s="2">
        <f>Tabela22567891011121314[[#This Row],[PRODUZIDAS]]*VLOOKUP(Tabela22567891011121314[[#This Row],[SKU]],Tabela24[#All],13,0)</f>
        <v>34.791428571428568</v>
      </c>
    </row>
    <row r="158" spans="2:5" x14ac:dyDescent="0.25">
      <c r="B158" s="3" t="s">
        <v>306</v>
      </c>
      <c r="C158" s="3" t="s">
        <v>307</v>
      </c>
      <c r="D158" s="1">
        <v>20</v>
      </c>
      <c r="E158" s="2">
        <f>Tabela22567891011121314[[#This Row],[PRODUZIDAS]]*VLOOKUP(Tabela22567891011121314[[#This Row],[SKU]],Tabela24[#All],13,0)</f>
        <v>23.194285714285712</v>
      </c>
    </row>
    <row r="159" spans="2:5" x14ac:dyDescent="0.25">
      <c r="B159" s="3" t="s">
        <v>308</v>
      </c>
      <c r="C159" s="3" t="s">
        <v>309</v>
      </c>
      <c r="D159" s="1">
        <v>40</v>
      </c>
      <c r="E159" s="2">
        <f>Tabela22567891011121314[[#This Row],[PRODUZIDAS]]*VLOOKUP(Tabela22567891011121314[[#This Row],[SKU]],Tabela24[#All],13,0)</f>
        <v>46.388571428571424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>
        <v>30</v>
      </c>
      <c r="E161" s="2">
        <f>Tabela22567891011121314[[#This Row],[PRODUZIDAS]]*VLOOKUP(Tabela22567891011121314[[#This Row],[SKU]],Tabela24[#All],13,0)</f>
        <v>34.791428571428568</v>
      </c>
    </row>
    <row r="162" spans="2:5" x14ac:dyDescent="0.25">
      <c r="B162" s="3" t="s">
        <v>314</v>
      </c>
      <c r="C162" s="3" t="s">
        <v>315</v>
      </c>
      <c r="D162" s="1">
        <v>36</v>
      </c>
      <c r="E162" s="2">
        <f>Tabela22567891011121314[[#This Row],[PRODUZIDAS]]*VLOOKUP(Tabela22567891011121314[[#This Row],[SKU]],Tabela24[#All],13,0)</f>
        <v>41.749714285714283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>
        <v>10</v>
      </c>
      <c r="E165" s="2">
        <f>Tabela22567891011121314[[#This Row],[PRODUZIDAS]]*VLOOKUP(Tabela22567891011121314[[#This Row],[SKU]],Tabela24[#All],13,0)</f>
        <v>11.597142857142856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193</v>
      </c>
      <c r="E192" s="2">
        <f>Tabela22567891011121314[[#This Row],[PRODUZIDAS]]*VLOOKUP(Tabela22567891011121314[[#This Row],[SKU]],Tabela24[#All],13,0)</f>
        <v>223.72559999999996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66</v>
      </c>
      <c r="E200" s="2">
        <f>Tabela22567891011121314[[#This Row],[PRODUZIDAS]]*VLOOKUP(Tabela22567891011121314[[#This Row],[SKU]],Tabela24[#All],13,0)</f>
        <v>76.507199999999983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25</v>
      </c>
      <c r="E225" s="2">
        <f>Tabela22567891011121314[[#This Row],[PRODUZIDAS]]*VLOOKUP(Tabela22567891011121314[[#This Row],[SKU]],Tabela24[#All],13,0)</f>
        <v>28.992857142857144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>
        <v>5</v>
      </c>
      <c r="E345" s="2">
        <f>Tabela22567891011121314[[#This Row],[PRODUZIDAS]]*VLOOKUP(Tabela22567891011121314[[#This Row],[SKU]],Tabela24[#All],13,0)</f>
        <v>4.794999999999999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>
        <v>4</v>
      </c>
      <c r="E361" s="2">
        <f>Tabela22567891011121314[[#This Row],[PRODUZIDAS]]*VLOOKUP(Tabela22567891011121314[[#This Row],[SKU]],Tabela24[#All],13,0)</f>
        <v>4.9090909090909092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177</v>
      </c>
      <c r="E628" s="2">
        <f>Tabela22567891011121314[[#This Row],[PRODUZIDAS]]*VLOOKUP(Tabela22567891011121314[[#This Row],[SKU]],Tabela24[#All],13,0)</f>
        <v>205.17839999999995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>
        <v>8</v>
      </c>
      <c r="E657" s="2">
        <f>Tabela22567891011121314[[#This Row],[PRODUZIDAS]]*VLOOKUP(Tabela22567891011121314[[#This Row],[SKU]],Tabela24[#All],13,0)</f>
        <v>9.2777142857142856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>
        <v>57</v>
      </c>
      <c r="E659" s="2">
        <f>Tabela22567891011121314[[#This Row],[PRODUZIDAS]]*VLOOKUP(Tabela22567891011121314[[#This Row],[SKU]],Tabela24[#All],13,0)</f>
        <v>66.10371428571429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369.33751600545565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40</v>
      </c>
      <c r="E24" s="2">
        <f>Tabela2256789101112131415[[#This Row],[PRODUZIDAS]]*VLOOKUP(Tabela2256789101112131415[[#This Row],[SKU]],Tabela24[#All],14,0)</f>
        <v>10.301369863013699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154</v>
      </c>
      <c r="E26" s="2">
        <f>Tabela2256789101112131415[[#This Row],[PRODUZIDAS]]*VLOOKUP(Tabela2256789101112131415[[#This Row],[SKU]],Tabela24[#All],14,0)</f>
        <v>39.660273972602738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>
        <v>262</v>
      </c>
      <c r="E30" s="2">
        <f>Tabela2256789101112131415[[#This Row],[PRODUZIDAS]]*VLOOKUP(Tabela2256789101112131415[[#This Row],[SKU]],Tabela24[#All],14,0)</f>
        <v>67.473972602739721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>
        <v>89</v>
      </c>
      <c r="E74" s="2">
        <f>Tabela2256789101112131415[[#This Row],[PRODUZIDAS]]*VLOOKUP(Tabela2256789101112131415[[#This Row],[SKU]],Tabela24[#All],14,0)</f>
        <v>22.962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>
        <v>11</v>
      </c>
      <c r="E78" s="2">
        <f>Tabela2256789101112131415[[#This Row],[PRODUZIDAS]]*VLOOKUP(Tabela2256789101112131415[[#This Row],[SKU]],Tabela24[#All],14,0)</f>
        <v>2.8380000000000001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17</v>
      </c>
      <c r="E111" s="2">
        <f>Tabela2256789101112131415[[#This Row],[PRODUZIDAS]]*VLOOKUP(Tabela2256789101112131415[[#This Row],[SKU]],Tabela24[#All],14,0)</f>
        <v>4.3792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8</v>
      </c>
      <c r="E132" s="2">
        <f>Tabela2256789101112131415[[#This Row],[PRODUZIDAS]]*VLOOKUP(Tabela2256789101112131415[[#This Row],[SKU]],Tabela24[#All],14,0)</f>
        <v>2.0613333333333332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>
        <v>20</v>
      </c>
      <c r="E137" s="2">
        <f>Tabela2256789101112131415[[#This Row],[PRODUZIDAS]]*VLOOKUP(Tabela2256789101112131415[[#This Row],[SKU]],Tabela24[#All],14,0)</f>
        <v>5.1533333333333333</v>
      </c>
    </row>
    <row r="138" spans="2:5" x14ac:dyDescent="0.25">
      <c r="B138" s="3" t="s">
        <v>266</v>
      </c>
      <c r="C138" s="3" t="s">
        <v>267</v>
      </c>
      <c r="D138" s="1">
        <v>40</v>
      </c>
      <c r="E138" s="2">
        <f>Tabela2256789101112131415[[#This Row],[PRODUZIDAS]]*VLOOKUP(Tabela2256789101112131415[[#This Row],[SKU]],Tabela24[#All],14,0)</f>
        <v>10.306666666666667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6</v>
      </c>
      <c r="E144" s="2">
        <f>Tabela2256789101112131415[[#This Row],[PRODUZIDAS]]*VLOOKUP(Tabela2256789101112131415[[#This Row],[SKU]],Tabela24[#All],14,0)</f>
        <v>1.5462857142857143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2</v>
      </c>
      <c r="E146" s="2">
        <f>Tabela2256789101112131415[[#This Row],[PRODUZIDAS]]*VLOOKUP(Tabela2256789101112131415[[#This Row],[SKU]],Tabela24[#All],14,0)</f>
        <v>0.51542857142857146</v>
      </c>
    </row>
    <row r="147" spans="2:5" x14ac:dyDescent="0.25">
      <c r="B147" s="3" t="s">
        <v>284</v>
      </c>
      <c r="C147" s="3" t="s">
        <v>285</v>
      </c>
      <c r="D147" s="1">
        <v>8</v>
      </c>
      <c r="E147" s="2">
        <f>Tabela2256789101112131415[[#This Row],[PRODUZIDAS]]*VLOOKUP(Tabela2256789101112131415[[#This Row],[SKU]],Tabela24[#All],14,0)</f>
        <v>2.0617142857142858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>
        <v>20</v>
      </c>
      <c r="E149" s="2">
        <f>Tabela2256789101112131415[[#This Row],[PRODUZIDAS]]*VLOOKUP(Tabela2256789101112131415[[#This Row],[SKU]],Tabela24[#All],14,0)</f>
        <v>5.1542857142857148</v>
      </c>
    </row>
    <row r="150" spans="2:5" x14ac:dyDescent="0.25">
      <c r="B150" s="3" t="s">
        <v>290</v>
      </c>
      <c r="C150" s="3" t="s">
        <v>291</v>
      </c>
      <c r="D150" s="1">
        <v>53</v>
      </c>
      <c r="E150" s="2">
        <f>Tabela2256789101112131415[[#This Row],[PRODUZIDAS]]*VLOOKUP(Tabela2256789101112131415[[#This Row],[SKU]],Tabela24[#All],14,0)</f>
        <v>13.658857142857144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2</v>
      </c>
      <c r="E152" s="2">
        <f>Tabela2256789101112131415[[#This Row],[PRODUZIDAS]]*VLOOKUP(Tabela2256789101112131415[[#This Row],[SKU]],Tabela24[#All],14,0)</f>
        <v>0.51542857142857146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>
        <v>30</v>
      </c>
      <c r="E157" s="2">
        <f>Tabela2256789101112131415[[#This Row],[PRODUZIDAS]]*VLOOKUP(Tabela2256789101112131415[[#This Row],[SKU]],Tabela24[#All],14,0)</f>
        <v>7.7314285714285722</v>
      </c>
    </row>
    <row r="158" spans="2:5" x14ac:dyDescent="0.25">
      <c r="B158" s="3" t="s">
        <v>306</v>
      </c>
      <c r="C158" s="3" t="s">
        <v>307</v>
      </c>
      <c r="D158" s="1">
        <v>20</v>
      </c>
      <c r="E158" s="2">
        <f>Tabela2256789101112131415[[#This Row],[PRODUZIDAS]]*VLOOKUP(Tabela2256789101112131415[[#This Row],[SKU]],Tabela24[#All],14,0)</f>
        <v>5.1542857142857148</v>
      </c>
    </row>
    <row r="159" spans="2:5" x14ac:dyDescent="0.25">
      <c r="B159" s="3" t="s">
        <v>308</v>
      </c>
      <c r="C159" s="3" t="s">
        <v>309</v>
      </c>
      <c r="D159" s="1">
        <v>40</v>
      </c>
      <c r="E159" s="2">
        <f>Tabela2256789101112131415[[#This Row],[PRODUZIDAS]]*VLOOKUP(Tabela2256789101112131415[[#This Row],[SKU]],Tabela24[#All],14,0)</f>
        <v>10.30857142857143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>
        <v>30</v>
      </c>
      <c r="E161" s="2">
        <f>Tabela2256789101112131415[[#This Row],[PRODUZIDAS]]*VLOOKUP(Tabela2256789101112131415[[#This Row],[SKU]],Tabela24[#All],14,0)</f>
        <v>7.7314285714285722</v>
      </c>
    </row>
    <row r="162" spans="2:5" x14ac:dyDescent="0.25">
      <c r="B162" s="3" t="s">
        <v>314</v>
      </c>
      <c r="C162" s="3" t="s">
        <v>315</v>
      </c>
      <c r="D162" s="1">
        <v>36</v>
      </c>
      <c r="E162" s="2">
        <f>Tabela2256789101112131415[[#This Row],[PRODUZIDAS]]*VLOOKUP(Tabela2256789101112131415[[#This Row],[SKU]],Tabela24[#All],14,0)</f>
        <v>9.2777142857142856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>
        <v>10</v>
      </c>
      <c r="E165" s="2">
        <f>Tabela2256789101112131415[[#This Row],[PRODUZIDAS]]*VLOOKUP(Tabela2256789101112131415[[#This Row],[SKU]],Tabela24[#All],14,0)</f>
        <v>2.5771428571428574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193</v>
      </c>
      <c r="E192" s="2">
        <f>Tabela2256789101112131415[[#This Row],[PRODUZIDAS]]*VLOOKUP(Tabela2256789101112131415[[#This Row],[SKU]],Tabela24[#All],14,0)</f>
        <v>49.716799999999999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66</v>
      </c>
      <c r="E200" s="2">
        <f>Tabela2256789101112131415[[#This Row],[PRODUZIDAS]]*VLOOKUP(Tabela2256789101112131415[[#This Row],[SKU]],Tabela24[#All],14,0)</f>
        <v>17.0016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25</v>
      </c>
      <c r="E225" s="2">
        <f>Tabela2256789101112131415[[#This Row],[PRODUZIDAS]]*VLOOKUP(Tabela2256789101112131415[[#This Row],[SKU]],Tabela24[#All],14,0)</f>
        <v>6.4428571428571431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>
        <v>5</v>
      </c>
      <c r="E345" s="2">
        <f>Tabela2256789101112131415[[#This Row],[PRODUZIDAS]]*VLOOKUP(Tabela2256789101112131415[[#This Row],[SKU]],Tabela24[#All],14,0)</f>
        <v>1.3699999999999999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>
        <v>4</v>
      </c>
      <c r="E361" s="2">
        <f>Tabela2256789101112131415[[#This Row],[PRODUZIDAS]]*VLOOKUP(Tabela2256789101112131415[[#This Row],[SKU]],Tabela24[#All],14,0)</f>
        <v>1.0909090909090908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177</v>
      </c>
      <c r="E628" s="2">
        <f>Tabela2256789101112131415[[#This Row],[PRODUZIDAS]]*VLOOKUP(Tabela2256789101112131415[[#This Row],[SKU]],Tabela24[#All],14,0)</f>
        <v>45.595199999999998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>
        <v>8</v>
      </c>
      <c r="E657" s="2">
        <f>Tabela2256789101112131415[[#This Row],[PRODUZIDAS]]*VLOOKUP(Tabela2256789101112131415[[#This Row],[SKU]],Tabela24[#All],14,0)</f>
        <v>2.0617142857142858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>
        <v>57</v>
      </c>
      <c r="E659" s="2">
        <f>Tabela2256789101112131415[[#This Row],[PRODUZIDAS]]*VLOOKUP(Tabela2256789101112131415[[#This Row],[SKU]],Tabela24[#All],14,0)</f>
        <v>14.689714285714286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2025-03-06T14:04:27Z</dcterms:modified>
</cp:coreProperties>
</file>