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F112C075-70B0-48E0-A463-BED750F02FF5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<sst xmlns="http://schemas.openxmlformats.org/spreadsheetml/2006/main" count="26032" uniqueCount="1899">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</sst>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45721</v>
      </c>
      <c r="C2" s="31"/>
      <c r="D2" s="33">
        <f>SUM(Tabela15[VALOR])</f>
        <v>5876.3406709787278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1.3520547945205479</v>
      </c>
      <c r="D7" s="26"/>
      <c r="E7" s="26">
        <f>Tabela15[[#This Row],[VALOR]]-Tabela15[[#This Row],[Custo Setor]]</f>
        <v>1.3520547945205479</v>
      </c>
    </row>
    <row r="8" spans="2:5" x14ac:dyDescent="0.25">
      <c r="B8" t="s">
        <v>1883</v>
      </c>
      <c r="C8" s="21">
        <f t="array" ref="C8">'2 - CORTE VOIL'!G4</f>
        <v>578.13613142857139</v>
      </c>
      <c r="D8" s="26"/>
      <c r="E8" s="26">
        <f>Tabela15[[#This Row],[VALOR]]-Tabela15[[#This Row],[Custo Setor]]</f>
        <v>578.13613142857139</v>
      </c>
    </row>
    <row r="9" spans="2:5" x14ac:dyDescent="0.25">
      <c r="B9" t="s">
        <v>1885</v>
      </c>
      <c r="C9" s="21">
        <f t="array" ref="C9">'3 - BAINHA CONTINUA'!G4</f>
        <v>368.72809600000005</v>
      </c>
      <c r="D9" s="26"/>
      <c r="E9" s="26">
        <f>Tabela15[[#This Row],[VALOR]]-Tabela15[[#This Row],[Custo Setor]]</f>
        <v>368.72809600000005</v>
      </c>
    </row>
    <row r="10" spans="2:5" x14ac:dyDescent="0.25">
      <c r="B10" t="s">
        <v>1884</v>
      </c>
      <c r="C10" s="21">
        <f t="array" ref="C10">'4 - BARRADO'!G4</f>
        <v>431.0317</v>
      </c>
      <c r="D10" s="26"/>
      <c r="E10" s="26">
        <f>Tabela15[[#This Row],[VALOR]]-Tabela15[[#This Row],[Custo Setor]]</f>
        <v>431.0317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631.09348160469676</v>
      </c>
      <c r="D13" s="26"/>
      <c r="E13" s="26">
        <f>Tabela15[[#This Row],[VALOR]]-Tabela15[[#This Row],[Custo Setor]]</f>
        <v>631.09348160469676</v>
      </c>
    </row>
    <row r="14" spans="2:5" x14ac:dyDescent="0.25">
      <c r="B14" t="s">
        <v>1889</v>
      </c>
      <c r="C14" s="21">
        <f>'8 - ACABAMENTO'!G4</f>
        <v>960.83710854533604</v>
      </c>
      <c r="D14" s="26"/>
      <c r="E14" s="26">
        <f>Tabela15[[#This Row],[VALOR]]-Tabela15[[#This Row],[Custo Setor]]</f>
        <v>960.83710854533604</v>
      </c>
    </row>
    <row r="15" spans="2:5" x14ac:dyDescent="0.25">
      <c r="B15" t="s">
        <v>1890</v>
      </c>
      <c r="C15" s="21">
        <f t="array" ref="C15">'9 - FURO'!G4</f>
        <v>803.79080598528049</v>
      </c>
      <c r="D15" s="26"/>
      <c r="E15" s="26">
        <f>Tabela15[[#This Row],[VALOR]]-Tabela15[[#This Row],[Custo Setor]]</f>
        <v>803.79080598528049</v>
      </c>
    </row>
    <row r="16" spans="2:5" x14ac:dyDescent="0.25">
      <c r="B16" t="s">
        <v>1891</v>
      </c>
      <c r="C16" s="21">
        <f t="array" ref="C16">'10 - ILHOS'!G4</f>
        <v>805.13877286366585</v>
      </c>
      <c r="D16" s="26"/>
      <c r="E16" s="26">
        <f>Tabela15[[#This Row],[VALOR]]-Tabela15[[#This Row],[Custo Setor]]</f>
        <v>805.13877286366585</v>
      </c>
    </row>
    <row r="17" spans="2:5" x14ac:dyDescent="0.25">
      <c r="B17" t="s">
        <v>1892</v>
      </c>
      <c r="C17" s="21">
        <f t="array" ref="C17">'11 - DOBRA'!G4</f>
        <v>1060.5538798009015</v>
      </c>
      <c r="D17" s="26"/>
      <c r="E17" s="26">
        <f>Tabela15[[#This Row],[VALOR]]-Tabela15[[#This Row],[Custo Setor]]</f>
        <v>1060.5538798009015</v>
      </c>
    </row>
    <row r="18" spans="2:5" x14ac:dyDescent="0.25">
      <c r="B18" t="s">
        <v>1893</v>
      </c>
      <c r="C18" s="21">
        <f t="array" ref="C18">'12 - EMBALAGEM'!G4</f>
        <v>235.67863995575601</v>
      </c>
      <c r="D18" s="26"/>
      <c r="E18" s="26">
        <f>Tabela15[[#This Row],[VALOR]]-Tabela15[[#This Row],[Custo Setor]]</f>
        <v>235.67863995575601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5876.3406709787278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33" workbookViewId="0">
      <selection activeCell="D41" sqref="D4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1.3520547945205479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>
        <v>2</v>
      </c>
      <c r="E40" s="2">
        <f>Tabela2[[#This Row],[PRODUZIDAS]]*VLOOKUP(Tabela2[[#This Row],[SKU]],Tabela24[#All],3,0)</f>
        <v>0.54082191780821909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>
        <v>3</v>
      </c>
      <c r="E64" s="2">
        <f>Tabela2[[#This Row],[PRODUZIDAS]]*VLOOKUP(Tabela2[[#This Row],[SKU]],Tabela24[#All],3,0)</f>
        <v>0.81123287671232869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217" workbookViewId="0">
      <selection activeCell="D227" sqref="D22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578.13613142857139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>
        <v>352.5</v>
      </c>
      <c r="E194" s="2">
        <f>Tabela225[[#This Row],[PRODUZIDAS]]*VLOOKUP(Tabela225[[#This Row],[SKU]],Tabela24[#All],4,0)</f>
        <v>190.6884</v>
      </c>
    </row>
    <row r="195" spans="2:5" x14ac:dyDescent="0.25">
      <c r="B195" s="3" t="s">
        <v>380</v>
      </c>
      <c r="C195" s="3" t="s">
        <v>381</v>
      </c>
      <c r="D195" s="1">
        <v>217</v>
      </c>
      <c r="E195" s="2">
        <f>Tabela225[[#This Row],[PRODUZIDAS]]*VLOOKUP(Tabela225[[#This Row],[SKU]],Tabela24[#All],4,0)</f>
        <v>117.38831999999999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>
        <v>109</v>
      </c>
      <c r="E200" s="2">
        <f>Tabela225[[#This Row],[PRODUZIDAS]]*VLOOKUP(Tabela225[[#This Row],[SKU]],Tabela24[#All],4,0)</f>
        <v>58.964640000000003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>
        <v>144.5</v>
      </c>
      <c r="E205" s="2">
        <f>Tabela225[[#This Row],[PRODUZIDAS]]*VLOOKUP(Tabela225[[#This Row],[SKU]],Tabela24[#All],4,0)</f>
        <v>134.03819999999999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>
        <v>52</v>
      </c>
      <c r="E226" s="2">
        <f>Tabela225[[#This Row],[PRODUZIDAS]]*VLOOKUP(Tabela225[[#This Row],[SKU]],Tabela24[#All],4,0)</f>
        <v>77.056571428571431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77" workbookViewId="0">
      <selection activeCell="D198" sqref="D19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368.72809600000005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>
        <v>121.81</v>
      </c>
      <c r="E152" s="2">
        <f>Tabela2256[[#This Row],[PRODUZIDAS]]*VLOOKUP(Tabela2256[[#This Row],[SKU]],Tabela24[#All],5,0)</f>
        <v>54.936310000000006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>
        <v>53.33</v>
      </c>
      <c r="E154" s="2">
        <f>Tabela2256[[#This Row],[PRODUZIDAS]]*VLOOKUP(Tabela2256[[#This Row],[SKU]],Tabela24[#All],5,0)</f>
        <v>24.051829999999999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>
        <v>281.81</v>
      </c>
      <c r="E193" s="2">
        <f>Tabela2256[[#This Row],[PRODUZIDAS]]*VLOOKUP(Tabela2256[[#This Row],[SKU]],Tabela24[#All],5,0)</f>
        <v>36.297128000000001</v>
      </c>
    </row>
    <row r="194" spans="2:5" x14ac:dyDescent="0.25">
      <c r="B194" s="3" t="s">
        <v>378</v>
      </c>
      <c r="C194" s="3" t="s">
        <v>379</v>
      </c>
      <c r="D194" s="1">
        <v>55.9</v>
      </c>
      <c r="E194" s="2">
        <f>Tabela2256[[#This Row],[PRODUZIDAS]]*VLOOKUP(Tabela2256[[#This Row],[SKU]],Tabela24[#All],5,0)</f>
        <v>7.1999199999999997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>
        <v>641.35</v>
      </c>
      <c r="E197" s="2">
        <f>Tabela2256[[#This Row],[PRODUZIDAS]]*VLOOKUP(Tabela2256[[#This Row],[SKU]],Tabela24[#All],5,0)</f>
        <v>82.605879999999999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>
        <v>111.81</v>
      </c>
      <c r="E200" s="2">
        <f>Tabela2256[[#This Row],[PRODUZIDAS]]*VLOOKUP(Tabela2256[[#This Row],[SKU]],Tabela24[#All],5,0)</f>
        <v>14.401128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>
        <v>230.9</v>
      </c>
      <c r="E226" s="2">
        <f>Tabela2256[[#This Row],[PRODUZIDAS]]*VLOOKUP(Tabela2256[[#This Row],[SKU]],Tabela24[#All],5,0)</f>
        <v>104.13590000000001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>
        <v>100</v>
      </c>
      <c r="E230" s="2">
        <f>Tabela2256[[#This Row],[PRODUZIDAS]]*VLOOKUP(Tabela2256[[#This Row],[SKU]],Tabela24[#All],5,0)</f>
        <v>45.1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93" workbookViewId="0">
      <selection activeCell="D195" sqref="D19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431.0317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>
        <v>20</v>
      </c>
      <c r="E193" s="2">
        <f>Tabela22567[[#This Row],[PRODUZIDAS]]*VLOOKUP(Tabela22567[[#This Row],[SKU]],Tabela24[#All],6,0)</f>
        <v>23.183999999999997</v>
      </c>
    </row>
    <row r="194" spans="2:5" x14ac:dyDescent="0.25">
      <c r="B194" s="3" t="s">
        <v>378</v>
      </c>
      <c r="C194" s="3" t="s">
        <v>379</v>
      </c>
      <c r="D194" s="1">
        <v>339</v>
      </c>
      <c r="E194" s="2">
        <f>Tabela22567[[#This Row],[PRODUZIDAS]]*VLOOKUP(Tabela22567[[#This Row],[SKU]],Tabela24[#All],6,0)</f>
        <v>392.96879999999993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>
        <v>4.5</v>
      </c>
      <c r="E200" s="2">
        <f>Tabela22567[[#This Row],[PRODUZIDAS]]*VLOOKUP(Tabela22567[[#This Row],[SKU]],Tabela24[#All],6,0)</f>
        <v>5.2163999999999993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7.5</v>
      </c>
      <c r="E205" s="2">
        <f>Tabela22567[[#This Row],[PRODUZIDAS]]*VLOOKUP(Tabela22567[[#This Row],[SKU]],Tabela24[#All],6,0)</f>
        <v>9.6624999999999996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631.09348160469676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>
        <v>20</v>
      </c>
      <c r="E33" s="2">
        <f>Tabela225678910[[#This Row],[PRODUZIDAS]]*VLOOKUP(Tabela225678910[[#This Row],[SKU]],Tabela24[#All],9,0)</f>
        <v>10.301369863013699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>
        <v>12</v>
      </c>
      <c r="E40" s="2">
        <f>Tabela225678910[[#This Row],[PRODUZIDAS]]*VLOOKUP(Tabela225678910[[#This Row],[SKU]],Tabela24[#All],9,0)</f>
        <v>8.0350684931506855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>
        <v>13</v>
      </c>
      <c r="E64" s="2">
        <f>Tabela225678910[[#This Row],[PRODUZIDAS]]*VLOOKUP(Tabela225678910[[#This Row],[SKU]],Tabela24[#All],9,0)</f>
        <v>8.7046575342465751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60</v>
      </c>
      <c r="E108" s="2">
        <f>Tabela225678910[[#This Row],[PRODUZIDAS]]*VLOOKUP(Tabela225678910[[#This Row],[SKU]],Tabela24[#All],9,0)</f>
        <v>38.64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>
        <v>50</v>
      </c>
      <c r="E111" s="2">
        <f>Tabela225678910[[#This Row],[PRODUZIDAS]]*VLOOKUP(Tabela225678910[[#This Row],[SKU]],Tabela24[#All],9,0)</f>
        <v>32.200000000000003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>
        <v>20</v>
      </c>
      <c r="E116" s="2">
        <f>Tabela225678910[[#This Row],[PRODUZIDAS]]*VLOOKUP(Tabela225678910[[#This Row],[SKU]],Tabela24[#All],9,0)</f>
        <v>12.88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>
        <v>30</v>
      </c>
      <c r="E138" s="2">
        <f>Tabela225678910[[#This Row],[PRODUZIDAS]]*VLOOKUP(Tabela225678910[[#This Row],[SKU]],Tabela24[#All],9,0)</f>
        <v>28.987499999999997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50</v>
      </c>
      <c r="E146" s="2">
        <f>Tabela225678910[[#This Row],[PRODUZIDAS]]*VLOOKUP(Tabela225678910[[#This Row],[SKU]],Tabela24[#All],9,0)</f>
        <v>51.542857142857144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>
        <v>9.5</v>
      </c>
      <c r="E180" s="2">
        <f>Tabela225678910[[#This Row],[PRODUZIDAS]]*VLOOKUP(Tabela225678910[[#This Row],[SKU]],Tabela24[#All],9,0)</f>
        <v>14.694599999999999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>
        <v>20</v>
      </c>
      <c r="E186" s="2">
        <f>Tabela225678910[[#This Row],[PRODUZIDAS]]*VLOOKUP(Tabela225678910[[#This Row],[SKU]],Tabela24[#All],9,0)</f>
        <v>30.936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60</v>
      </c>
      <c r="E192" s="2">
        <f>Tabela225678910[[#This Row],[PRODUZIDAS]]*VLOOKUP(Tabela225678910[[#This Row],[SKU]],Tabela24[#All],9,0)</f>
        <v>38.64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150</v>
      </c>
      <c r="E197" s="2">
        <f>Tabela225678910[[#This Row],[PRODUZIDAS]]*VLOOKUP(Tabela225678910[[#This Row],[SKU]],Tabela24[#All],9,0)</f>
        <v>96.600000000000009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95</v>
      </c>
      <c r="E226" s="2">
        <f>Tabela225678910[[#This Row],[PRODUZIDAS]]*VLOOKUP(Tabela225678910[[#This Row],[SKU]],Tabela24[#All],9,0)</f>
        <v>97.931428571428583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>
        <v>140</v>
      </c>
      <c r="E626" s="2">
        <f>Tabela225678910[[#This Row],[PRODUZIDAS]]*VLOOKUP(Tabela225678910[[#This Row],[SKU]],Tabela24[#All],9,0)</f>
        <v>90.16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>
        <v>110</v>
      </c>
      <c r="E630" s="2">
        <f>Tabela225678910[[#This Row],[PRODUZIDAS]]*VLOOKUP(Tabela225678910[[#This Row],[SKU]],Tabela24[#All],9,0)</f>
        <v>70.84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8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960.83710854533604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>
        <v>12</v>
      </c>
      <c r="E40" s="2">
        <f>Tabela22567891011[[#This Row],[PRODUZIDAS]]*VLOOKUP(Tabela22567891011[[#This Row],[SKU]],Tabela24[#All],10,0)</f>
        <v>8.8076712328767108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>
        <v>11.5</v>
      </c>
      <c r="E64" s="2">
        <f>Tabela22567891011[[#This Row],[PRODUZIDAS]]*VLOOKUP(Tabela22567891011[[#This Row],[SKU]],Tabela24[#All],10,0)</f>
        <v>8.4406849315068477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>
        <v>11</v>
      </c>
      <c r="E66" s="2">
        <f>Tabela22567891011[[#This Row],[PRODUZIDAS]]*VLOOKUP(Tabela22567891011[[#This Row],[SKU]],Tabela24[#All],10,0)</f>
        <v>8.7977999999999987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60</v>
      </c>
      <c r="E108" s="2">
        <f>Tabela22567891011[[#This Row],[PRODUZIDAS]]*VLOOKUP(Tabela22567891011[[#This Row],[SKU]],Tabela24[#All],10,0)</f>
        <v>38.64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>
        <v>51</v>
      </c>
      <c r="E111" s="2">
        <f>Tabela22567891011[[#This Row],[PRODUZIDAS]]*VLOOKUP(Tabela22567891011[[#This Row],[SKU]],Tabela24[#All],10,0)</f>
        <v>32.844000000000001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>
        <v>20</v>
      </c>
      <c r="E116" s="2">
        <f>Tabela22567891011[[#This Row],[PRODUZIDAS]]*VLOOKUP(Tabela22567891011[[#This Row],[SKU]],Tabela24[#All],10,0)</f>
        <v>12.88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>
        <v>20</v>
      </c>
      <c r="E128" s="2">
        <f>Tabela22567891011[[#This Row],[PRODUZIDAS]]*VLOOKUP(Tabela22567891011[[#This Row],[SKU]],Tabela24[#All],10,0)</f>
        <v>18.036666666666662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156</v>
      </c>
      <c r="E144" s="2">
        <f>Tabela22567891011[[#This Row],[PRODUZIDAS]]*VLOOKUP(Tabela22567891011[[#This Row],[SKU]],Tabela24[#All],10,0)</f>
        <v>180.91542857142858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34</v>
      </c>
      <c r="E146" s="2">
        <f>Tabela22567891011[[#This Row],[PRODUZIDAS]]*VLOOKUP(Tabela22567891011[[#This Row],[SKU]],Tabela24[#All],10,0)</f>
        <v>39.430285714285716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23</v>
      </c>
      <c r="E150" s="2">
        <f>Tabela22567891011[[#This Row],[PRODUZIDAS]]*VLOOKUP(Tabela22567891011[[#This Row],[SKU]],Tabela24[#All],10,0)</f>
        <v>26.67342857142857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>
        <v>7.5</v>
      </c>
      <c r="E152" s="2">
        <f>Tabela22567891011[[#This Row],[PRODUZIDAS]]*VLOOKUP(Tabela22567891011[[#This Row],[SKU]],Tabela24[#All],10,0)</f>
        <v>8.6978571428571421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>
        <v>18</v>
      </c>
      <c r="E180" s="2">
        <f>Tabela22567891011[[#This Row],[PRODUZIDAS]]*VLOOKUP(Tabela22567891011[[#This Row],[SKU]],Tabela24[#All],10,0)</f>
        <v>27.842399999999998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>
        <v>12</v>
      </c>
      <c r="E182" s="2">
        <f>Tabela22567891011[[#This Row],[PRODUZIDAS]]*VLOOKUP(Tabela22567891011[[#This Row],[SKU]],Tabela24[#All],10,0)</f>
        <v>18.561599999999999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>
        <v>10</v>
      </c>
      <c r="E186" s="2">
        <f>Tabela22567891011[[#This Row],[PRODUZIDAS]]*VLOOKUP(Tabela22567891011[[#This Row],[SKU]],Tabela24[#All],10,0)</f>
        <v>15.468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120.5</v>
      </c>
      <c r="E192" s="2">
        <f>Tabela22567891011[[#This Row],[PRODUZIDAS]]*VLOOKUP(Tabela22567891011[[#This Row],[SKU]],Tabela24[#All],10,0)</f>
        <v>77.602000000000004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>
        <v>111</v>
      </c>
      <c r="E195" s="2">
        <f>Tabela22567891011[[#This Row],[PRODUZIDAS]]*VLOOKUP(Tabela22567891011[[#This Row],[SKU]],Tabela24[#All],10,0)</f>
        <v>71.484000000000009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>
        <v>30</v>
      </c>
      <c r="E199" s="2">
        <f>Tabela22567891011[[#This Row],[PRODUZIDAS]]*VLOOKUP(Tabela22567891011[[#This Row],[SKU]],Tabela24[#All],10,0)</f>
        <v>19.32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>
        <v>101</v>
      </c>
      <c r="E225" s="2">
        <f>Tabela22567891011[[#This Row],[PRODUZIDAS]]*VLOOKUP(Tabela22567891011[[#This Row],[SKU]],Tabela24[#All],10,0)</f>
        <v>117.13114285714286</v>
      </c>
    </row>
    <row r="226" spans="2:5" x14ac:dyDescent="0.25">
      <c r="B226" s="3" t="s">
        <v>442</v>
      </c>
      <c r="C226" s="3" t="s">
        <v>443</v>
      </c>
      <c r="D226" s="1">
        <v>56.5</v>
      </c>
      <c r="E226" s="2">
        <f>Tabela22567891011[[#This Row],[PRODUZIDAS]]*VLOOKUP(Tabela22567891011[[#This Row],[SKU]],Tabela24[#All],10,0)</f>
        <v>65.523857142857139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16</v>
      </c>
      <c r="E230" s="2">
        <f>Tabela22567891011[[#This Row],[PRODUZIDAS]]*VLOOKUP(Tabela22567891011[[#This Row],[SKU]],Tabela24[#All],10,0)</f>
        <v>18.555428571428571</v>
      </c>
    </row>
    <row r="231" spans="2:5" x14ac:dyDescent="0.25">
      <c r="B231" s="3" t="s">
        <v>452</v>
      </c>
      <c r="C231" s="3" t="s">
        <v>453</v>
      </c>
      <c r="D231" s="1">
        <v>53</v>
      </c>
      <c r="E231" s="2">
        <f>Tabela22567891011[[#This Row],[PRODUZIDAS]]*VLOOKUP(Tabela22567891011[[#This Row],[SKU]],Tabela24[#All],10,0)</f>
        <v>61.464857142857142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>
        <v>130</v>
      </c>
      <c r="E626" s="2">
        <f>Tabela22567891011[[#This Row],[PRODUZIDAS]]*VLOOKUP(Tabela22567891011[[#This Row],[SKU]],Tabela24[#All],10,0)</f>
        <v>83.72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803.79080598528049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>
        <v>47</v>
      </c>
      <c r="E12" s="2">
        <f>Tabela2256789101112[[#This Row],[PRODUZIDAS]]*VLOOKUP(Tabela2256789101112[[#This Row],[SKU]],Tabela24[#All],11,0)</f>
        <v>35.215942028985502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>
        <v>10.5</v>
      </c>
      <c r="E40" s="2">
        <f>Tabela2256789101112[[#This Row],[PRODUZIDAS]]*VLOOKUP(Tabela2256789101112[[#This Row],[SKU]],Tabela24[#All],11,0)</f>
        <v>6.0842465753424646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141.5</v>
      </c>
      <c r="E108" s="2">
        <f>Tabela2256789101112[[#This Row],[PRODUZIDAS]]*VLOOKUP(Tabela2256789101112[[#This Row],[SKU]],Tabela24[#All],11,0)</f>
        <v>92.948520000000002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>
        <v>51.5</v>
      </c>
      <c r="E111" s="2">
        <f>Tabela2256789101112[[#This Row],[PRODUZIDAS]]*VLOOKUP(Tabela2256789101112[[#This Row],[SKU]],Tabela24[#All],11,0)</f>
        <v>33.829320000000003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60.5</v>
      </c>
      <c r="E114" s="2">
        <f>Tabela2256789101112[[#This Row],[PRODUZIDAS]]*VLOOKUP(Tabela2256789101112[[#This Row],[SKU]],Tabela24[#All],11,0)</f>
        <v>39.741239999999998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>
        <v>20</v>
      </c>
      <c r="E116" s="2">
        <f>Tabela2256789101112[[#This Row],[PRODUZIDAS]]*VLOOKUP(Tabela2256789101112[[#This Row],[SKU]],Tabela24[#All],11,0)</f>
        <v>13.137600000000001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>
        <v>20</v>
      </c>
      <c r="E128" s="2">
        <f>Tabela2256789101112[[#This Row],[PRODUZIDAS]]*VLOOKUP(Tabela2256789101112[[#This Row],[SKU]],Tabela24[#All],11,0)</f>
        <v>14.171666666666665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320</v>
      </c>
      <c r="E144" s="2">
        <f>Tabela2256789101112[[#This Row],[PRODUZIDAS]]*VLOOKUP(Tabela2256789101112[[#This Row],[SKU]],Tabela24[#All],11,0)</f>
        <v>247.40571428571428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>
        <v>7.5</v>
      </c>
      <c r="E152" s="2">
        <f>Tabela2256789101112[[#This Row],[PRODUZIDAS]]*VLOOKUP(Tabela2256789101112[[#This Row],[SKU]],Tabela24[#All],11,0)</f>
        <v>5.798571428571428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>
        <v>10</v>
      </c>
      <c r="E180" s="2">
        <f>Tabela2256789101112[[#This Row],[PRODUZIDAS]]*VLOOKUP(Tabela2256789101112[[#This Row],[SKU]],Tabela24[#All],11,0)</f>
        <v>7.089500000000001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>
        <v>19.5</v>
      </c>
      <c r="E186" s="2">
        <f>Tabela2256789101112[[#This Row],[PRODUZIDAS]]*VLOOKUP(Tabela2256789101112[[#This Row],[SKU]],Tabela24[#All],11,0)</f>
        <v>13.824525000000001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>
        <v>86.5</v>
      </c>
      <c r="E195" s="2">
        <f>Tabela2256789101112[[#This Row],[PRODUZIDAS]]*VLOOKUP(Tabela2256789101112[[#This Row],[SKU]],Tabela24[#All],11,0)</f>
        <v>56.820120000000003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>
        <v>30</v>
      </c>
      <c r="E199" s="2">
        <f>Tabela2256789101112[[#This Row],[PRODUZIDAS]]*VLOOKUP(Tabela2256789101112[[#This Row],[SKU]],Tabela24[#All],11,0)</f>
        <v>19.706400000000002</v>
      </c>
    </row>
    <row r="200" spans="2:5" x14ac:dyDescent="0.25">
      <c r="B200" s="3" t="s">
        <v>390</v>
      </c>
      <c r="C200" s="3" t="s">
        <v>391</v>
      </c>
      <c r="D200" s="1">
        <v>33</v>
      </c>
      <c r="E200" s="2">
        <f>Tabela2256789101112[[#This Row],[PRODUZIDAS]]*VLOOKUP(Tabela2256789101112[[#This Row],[SKU]],Tabela24[#All],11,0)</f>
        <v>21.677040000000002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>
        <v>44.5</v>
      </c>
      <c r="E225" s="2">
        <f>Tabela2256789101112[[#This Row],[PRODUZIDAS]]*VLOOKUP(Tabela2256789101112[[#This Row],[SKU]],Tabela24[#All],11,0)</f>
        <v>34.404857142857139</v>
      </c>
    </row>
    <row r="226" spans="2:5" x14ac:dyDescent="0.25">
      <c r="B226" s="3" t="s">
        <v>442</v>
      </c>
      <c r="C226" s="3" t="s">
        <v>443</v>
      </c>
      <c r="D226" s="1">
        <v>55.5</v>
      </c>
      <c r="E226" s="2">
        <f>Tabela2256789101112[[#This Row],[PRODUZIDAS]]*VLOOKUP(Tabela2256789101112[[#This Row],[SKU]],Tabela24[#All],11,0)</f>
        <v>42.90942857142857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>
        <v>43.5</v>
      </c>
      <c r="E230" s="2">
        <f>Tabela2256789101112[[#This Row],[PRODUZIDAS]]*VLOOKUP(Tabela2256789101112[[#This Row],[SKU]],Tabela24[#All],11,0)</f>
        <v>33.631714285714288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>
        <v>130</v>
      </c>
      <c r="E626" s="2">
        <f>Tabela2256789101112[[#This Row],[PRODUZIDAS]]*VLOOKUP(Tabela2256789101112[[#This Row],[SKU]],Tabela24[#All],11,0)</f>
        <v>85.394400000000005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805.13877286366585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>
        <v>78.5</v>
      </c>
      <c r="E26" s="2">
        <f>Tabela225678910111213[[#This Row],[PRODUZIDAS]]*VLOOKUP(Tabela225678910111213[[#This Row],[SKU]],Tabela24[#All],12,0)</f>
        <v>85.919863013698617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>
        <v>4</v>
      </c>
      <c r="E40" s="2">
        <f>Tabela225678910111213[[#This Row],[PRODUZIDAS]]*VLOOKUP(Tabela225678910111213[[#This Row],[SKU]],Tabela24[#All],12,0)</f>
        <v>4.1205479452054794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20</v>
      </c>
      <c r="E108" s="2">
        <f>Tabela225678910111213[[#This Row],[PRODUZIDAS]]*VLOOKUP(Tabela225678910111213[[#This Row],[SKU]],Tabela24[#All],12,0)</f>
        <v>21.895999999999994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33.5</v>
      </c>
      <c r="E111" s="2">
        <f>Tabela225678910111213[[#This Row],[PRODUZIDAS]]*VLOOKUP(Tabela225678910111213[[#This Row],[SKU]],Tabela24[#All],12,0)</f>
        <v>36.675799999999995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>
        <v>9</v>
      </c>
      <c r="E130" s="2">
        <f>Tabela225678910111213[[#This Row],[PRODUZIDAS]]*VLOOKUP(Tabela225678910111213[[#This Row],[SKU]],Tabela24[#All],12,0)</f>
        <v>8.1164999999999985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13.5</v>
      </c>
      <c r="E144" s="2">
        <f>Tabela225678910111213[[#This Row],[PRODUZIDAS]]*VLOOKUP(Tabela225678910111213[[#This Row],[SKU]],Tabela24[#All],12,0)</f>
        <v>14.786357142857142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>
        <v>50</v>
      </c>
      <c r="E153" s="2">
        <f>Tabela225678910111213[[#This Row],[PRODUZIDAS]]*VLOOKUP(Tabela225678910111213[[#This Row],[SKU]],Tabela24[#All],12,0)</f>
        <v>54.764285714285712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>
        <v>31</v>
      </c>
      <c r="E168" s="2">
        <f>Tabela225678910111213[[#This Row],[PRODUZIDAS]]*VLOOKUP(Tabela225678910111213[[#This Row],[SKU]],Tabela24[#All],12,0)</f>
        <v>33.953857142857139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>
        <v>9</v>
      </c>
      <c r="E180" s="2">
        <f>Tabela225678910111213[[#This Row],[PRODUZIDAS]]*VLOOKUP(Tabela225678910111213[[#This Row],[SKU]],Tabela24[#All],12,0)</f>
        <v>9.2808000000000028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>
        <v>19.5</v>
      </c>
      <c r="E186" s="2">
        <f>Tabela225678910111213[[#This Row],[PRODUZIDAS]]*VLOOKUP(Tabela225678910111213[[#This Row],[SKU]],Tabela24[#All],12,0)</f>
        <v>20.108400000000007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87</v>
      </c>
      <c r="E192" s="2">
        <f>Tabela225678910111213[[#This Row],[PRODUZIDAS]]*VLOOKUP(Tabela225678910111213[[#This Row],[SKU]],Tabela24[#All],12,0)</f>
        <v>95.247599999999977</v>
      </c>
    </row>
    <row r="193" spans="2:5" x14ac:dyDescent="0.25">
      <c r="B193" s="3" t="s">
        <v>376</v>
      </c>
      <c r="C193" s="3" t="s">
        <v>377</v>
      </c>
      <c r="D193" s="1">
        <v>80</v>
      </c>
      <c r="E193" s="2">
        <f>Tabela225678910111213[[#This Row],[PRODUZIDAS]]*VLOOKUP(Tabela225678910111213[[#This Row],[SKU]],Tabela24[#All],12,0)</f>
        <v>87.583999999999975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>
        <v>44.5</v>
      </c>
      <c r="E225" s="2">
        <f>Tabela225678910111213[[#This Row],[PRODUZIDAS]]*VLOOKUP(Tabela225678910111213[[#This Row],[SKU]],Tabela24[#All],12,0)</f>
        <v>48.740214285714281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>
        <v>50</v>
      </c>
      <c r="E627" s="2">
        <f>Tabela225678910111213[[#This Row],[PRODUZIDAS]]*VLOOKUP(Tabela225678910111213[[#This Row],[SKU]],Tabela24[#All],12,0)</f>
        <v>54.739999999999988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>
        <v>132.5</v>
      </c>
      <c r="E632" s="2">
        <f>Tabela225678910111213[[#This Row],[PRODUZIDAS]]*VLOOKUP(Tabela225678910111213[[#This Row],[SKU]],Tabela24[#All],12,0)</f>
        <v>145.06099999999998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1</v>
      </c>
      <c r="E636" s="2">
        <f>Tabela225678910111213[[#This Row],[PRODUZIDAS]]*VLOOKUP(Tabela225678910111213[[#This Row],[SKU]],Tabela24[#All],12,0)</f>
        <v>0.90183333333333315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>
        <v>7.5</v>
      </c>
      <c r="E656" s="2">
        <f>Tabela225678910111213[[#This Row],[PRODUZIDAS]]*VLOOKUP(Tabela225678910111213[[#This Row],[SKU]],Tabela24[#All],12,0)</f>
        <v>8.2146428571428558</v>
      </c>
    </row>
    <row r="657" spans="2:5" x14ac:dyDescent="0.25">
      <c r="B657" s="3" t="s">
        <v>1304</v>
      </c>
      <c r="C657" s="3" t="s">
        <v>1305</v>
      </c>
      <c r="D657" s="1">
        <v>68.5</v>
      </c>
      <c r="E657" s="2">
        <f>Tabela225678910111213[[#This Row],[PRODUZIDAS]]*VLOOKUP(Tabela225678910111213[[#This Row],[SKU]],Tabela24[#All],12,0)</f>
        <v>75.027071428571418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1060.5538798009015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1</v>
      </c>
      <c r="E10" s="2">
        <f>Tabela22567891011121314[[#This Row],[PRODUZIDAS]]*VLOOKUP(Tabela22567891011121314[[#This Row],[SKU]],Tabela24[#All],13,0)</f>
        <v>1.2260869565217392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1</v>
      </c>
      <c r="E13" s="2">
        <f>Tabela22567891011121314[[#This Row],[PRODUZIDAS]]*VLOOKUP(Tabela22567891011121314[[#This Row],[SKU]],Tabela24[#All],13,0)</f>
        <v>1.2260869565217392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>
        <v>23</v>
      </c>
      <c r="E21" s="2">
        <f>Tabela22567891011121314[[#This Row],[PRODUZIDAS]]*VLOOKUP(Tabela22567891011121314[[#This Row],[SKU]],Tabela24[#All],13,0)</f>
        <v>28.2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>
        <v>6</v>
      </c>
      <c r="E23" s="2">
        <f>Tabela22567891011121314[[#This Row],[PRODUZIDAS]]*VLOOKUP(Tabela22567891011121314[[#This Row],[SKU]],Tabela24[#All],13,0)</f>
        <v>7.3565217391304349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115</v>
      </c>
      <c r="E26" s="2">
        <f>Tabela22567891011121314[[#This Row],[PRODUZIDAS]]*VLOOKUP(Tabela22567891011121314[[#This Row],[SKU]],Tabela24[#All],13,0)</f>
        <v>133.27397260273969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>
        <v>4</v>
      </c>
      <c r="E40" s="2">
        <f>Tabela22567891011121314[[#This Row],[PRODUZIDAS]]*VLOOKUP(Tabela22567891011121314[[#This Row],[SKU]],Tabela24[#All],13,0)</f>
        <v>4.6356164383561635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>
        <v>1</v>
      </c>
      <c r="E46" s="2">
        <f>Tabela22567891011121314[[#This Row],[PRODUZIDAS]]*VLOOKUP(Tabela22567891011121314[[#This Row],[SKU]],Tabela24[#All],13,0)</f>
        <v>1.1589041095890409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>
        <v>40</v>
      </c>
      <c r="E48" s="2">
        <f>Tabela22567891011121314[[#This Row],[PRODUZIDAS]]*VLOOKUP(Tabela22567891011121314[[#This Row],[SKU]],Tabela24[#All],13,0)</f>
        <v>46.356164383561634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>
        <v>3</v>
      </c>
      <c r="E50" s="2">
        <f>Tabela22567891011121314[[#This Row],[PRODUZIDAS]]*VLOOKUP(Tabela22567891011121314[[#This Row],[SKU]],Tabela24[#All],13,0)</f>
        <v>3.4767123287671229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>
        <v>22</v>
      </c>
      <c r="E66" s="2">
        <f>Tabela22567891011121314[[#This Row],[PRODUZIDAS]]*VLOOKUP(Tabela22567891011121314[[#This Row],[SKU]],Tabela24[#All],13,0)</f>
        <v>25.541999999999994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>
        <v>2</v>
      </c>
      <c r="E74" s="2">
        <f>Tabela22567891011121314[[#This Row],[PRODUZIDAS]]*VLOOKUP(Tabela22567891011121314[[#This Row],[SKU]],Tabela24[#All],13,0)</f>
        <v>2.3219999999999996</v>
      </c>
    </row>
    <row r="75" spans="2:5" x14ac:dyDescent="0.25">
      <c r="B75" s="3" t="s">
        <v>140</v>
      </c>
      <c r="C75" s="3" t="s">
        <v>141</v>
      </c>
      <c r="D75" s="1">
        <v>30</v>
      </c>
      <c r="E75" s="2">
        <f>Tabela22567891011121314[[#This Row],[PRODUZIDAS]]*VLOOKUP(Tabela22567891011121314[[#This Row],[SKU]],Tabela24[#All],13,0)</f>
        <v>34.829999999999991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20</v>
      </c>
      <c r="E108" s="2">
        <f>Tabela22567891011121314[[#This Row],[PRODUZIDAS]]*VLOOKUP(Tabela22567891011121314[[#This Row],[SKU]],Tabela24[#All],13,0)</f>
        <v>23.183999999999997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60</v>
      </c>
      <c r="E111" s="2">
        <f>Tabela22567891011121314[[#This Row],[PRODUZIDAS]]*VLOOKUP(Tabela22567891011121314[[#This Row],[SKU]],Tabela24[#All],13,0)</f>
        <v>69.551999999999992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99</v>
      </c>
      <c r="E116" s="2">
        <f>Tabela22567891011121314[[#This Row],[PRODUZIDAS]]*VLOOKUP(Tabela22567891011121314[[#This Row],[SKU]],Tabela24[#All],13,0)</f>
        <v>114.76079999999997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>
        <v>1</v>
      </c>
      <c r="E120" s="2">
        <f>Tabela22567891011121314[[#This Row],[PRODUZIDAS]]*VLOOKUP(Tabela22567891011121314[[#This Row],[SKU]],Tabela24[#All],13,0)</f>
        <v>1.1594999999999998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24</v>
      </c>
      <c r="E122" s="2">
        <f>Tabela22567891011121314[[#This Row],[PRODUZIDAS]]*VLOOKUP(Tabela22567891011121314[[#This Row],[SKU]],Tabela24[#All],13,0)</f>
        <v>27.827999999999996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1</v>
      </c>
      <c r="E126" s="2">
        <f>Tabela22567891011121314[[#This Row],[PRODUZIDAS]]*VLOOKUP(Tabela22567891011121314[[#This Row],[SKU]],Tabela24[#All],13,0)</f>
        <v>1.1594999999999998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1</v>
      </c>
      <c r="E144" s="2">
        <f>Tabela22567891011121314[[#This Row],[PRODUZIDAS]]*VLOOKUP(Tabela22567891011121314[[#This Row],[SKU]],Tabela24[#All],13,0)</f>
        <v>1.1597142857142857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55</v>
      </c>
      <c r="E146" s="2">
        <f>Tabela22567891011121314[[#This Row],[PRODUZIDAS]]*VLOOKUP(Tabela22567891011121314[[#This Row],[SKU]],Tabela24[#All],13,0)</f>
        <v>63.784285714285716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1</v>
      </c>
      <c r="E150" s="2">
        <f>Tabela22567891011121314[[#This Row],[PRODUZIDAS]]*VLOOKUP(Tabela22567891011121314[[#This Row],[SKU]],Tabela24[#All],13,0)</f>
        <v>1.1597142857142857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>
        <v>10</v>
      </c>
      <c r="E180" s="2">
        <f>Tabela22567891011121314[[#This Row],[PRODUZIDAS]]*VLOOKUP(Tabela22567891011121314[[#This Row],[SKU]],Tabela24[#All],13,0)</f>
        <v>11.600999999999999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>
        <v>19</v>
      </c>
      <c r="E186" s="2">
        <f>Tabela22567891011121314[[#This Row],[PRODUZIDAS]]*VLOOKUP(Tabela22567891011121314[[#This Row],[SKU]],Tabela24[#All],13,0)</f>
        <v>22.041899999999998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86</v>
      </c>
      <c r="E192" s="2">
        <f>Tabela22567891011121314[[#This Row],[PRODUZIDAS]]*VLOOKUP(Tabela22567891011121314[[#This Row],[SKU]],Tabela24[#All],13,0)</f>
        <v>99.691199999999981</v>
      </c>
    </row>
    <row r="193" spans="2:5" x14ac:dyDescent="0.25">
      <c r="B193" s="3" t="s">
        <v>376</v>
      </c>
      <c r="C193" s="3" t="s">
        <v>377</v>
      </c>
      <c r="D193" s="1">
        <v>79</v>
      </c>
      <c r="E193" s="2">
        <f>Tabela22567891011121314[[#This Row],[PRODUZIDAS]]*VLOOKUP(Tabela22567891011121314[[#This Row],[SKU]],Tabela24[#All],13,0)</f>
        <v>91.576799999999977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70</v>
      </c>
      <c r="E197" s="2">
        <f>Tabela22567891011121314[[#This Row],[PRODUZIDAS]]*VLOOKUP(Tabela22567891011121314[[#This Row],[SKU]],Tabela24[#All],13,0)</f>
        <v>81.143999999999991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>
        <v>21</v>
      </c>
      <c r="E201" s="2">
        <f>Tabela22567891011121314[[#This Row],[PRODUZIDAS]]*VLOOKUP(Tabela22567891011121314[[#This Row],[SKU]],Tabela24[#All],13,0)</f>
        <v>24.343199999999996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1</v>
      </c>
      <c r="E226" s="2">
        <f>Tabela22567891011121314[[#This Row],[PRODUZIDAS]]*VLOOKUP(Tabela22567891011121314[[#This Row],[SKU]],Tabela24[#All],13,0)</f>
        <v>1.1597142857142857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>
        <v>47</v>
      </c>
      <c r="E627" s="2">
        <f>Tabela22567891011121314[[#This Row],[PRODUZIDAS]]*VLOOKUP(Tabela22567891011121314[[#This Row],[SKU]],Tabela24[#All],13,0)</f>
        <v>54.482399999999991</v>
      </c>
    </row>
    <row r="628" spans="2:5" x14ac:dyDescent="0.25">
      <c r="B628" s="3" t="s">
        <v>1246</v>
      </c>
      <c r="C628" s="3" t="s">
        <v>1247</v>
      </c>
      <c r="D628" s="1">
        <v>1</v>
      </c>
      <c r="E628" s="2">
        <f>Tabela22567891011121314[[#This Row],[PRODUZIDAS]]*VLOOKUP(Tabela22567891011121314[[#This Row],[SKU]],Tabela24[#All],13,0)</f>
        <v>1.1591999999999998</v>
      </c>
    </row>
    <row r="629" spans="2:5" x14ac:dyDescent="0.25">
      <c r="B629" s="3" t="s">
        <v>1248</v>
      </c>
      <c r="C629" s="3" t="s">
        <v>1249</v>
      </c>
      <c r="D629" s="1">
        <v>1</v>
      </c>
      <c r="E629" s="2">
        <f>Tabela22567891011121314[[#This Row],[PRODUZIDAS]]*VLOOKUP(Tabela22567891011121314[[#This Row],[SKU]],Tabela24[#All],13,0)</f>
        <v>1.1591999999999998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32</v>
      </c>
      <c r="E632" s="2">
        <f>Tabela22567891011121314[[#This Row],[PRODUZIDAS]]*VLOOKUP(Tabela22567891011121314[[#This Row],[SKU]],Tabela24[#All],13,0)</f>
        <v>37.094399999999993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1</v>
      </c>
      <c r="E636" s="2">
        <f>Tabela22567891011121314[[#This Row],[PRODUZIDAS]]*VLOOKUP(Tabela22567891011121314[[#This Row],[SKU]],Tabela24[#All],13,0)</f>
        <v>1.1594999999999998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1</v>
      </c>
      <c r="E638" s="2">
        <f>Tabela22567891011121314[[#This Row],[PRODUZIDAS]]*VLOOKUP(Tabela22567891011121314[[#This Row],[SKU]],Tabela24[#All],13,0)</f>
        <v>1.1594999999999998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1</v>
      </c>
      <c r="E656" s="2">
        <f>Tabela22567891011121314[[#This Row],[PRODUZIDAS]]*VLOOKUP(Tabela22567891011121314[[#This Row],[SKU]],Tabela24[#All],13,0)</f>
        <v>1.1597142857142857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>
        <v>23</v>
      </c>
      <c r="E658" s="2">
        <f>Tabela22567891011121314[[#This Row],[PRODUZIDAS]]*VLOOKUP(Tabela22567891011121314[[#This Row],[SKU]],Tabela24[#All],13,0)</f>
        <v>26.67342857142857</v>
      </c>
    </row>
    <row r="659" spans="2:5" x14ac:dyDescent="0.25">
      <c r="B659" s="3" t="s">
        <v>1308</v>
      </c>
      <c r="C659" s="3" t="s">
        <v>1309</v>
      </c>
      <c r="D659" s="1">
        <v>10</v>
      </c>
      <c r="E659" s="2">
        <f>Tabela22567891011121314[[#This Row],[PRODUZIDAS]]*VLOOKUP(Tabela22567891011121314[[#This Row],[SKU]],Tabela24[#All],13,0)</f>
        <v>11.597142857142856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235.67863995575601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1</v>
      </c>
      <c r="E10" s="2">
        <f>Tabela2256789101112131415[[#This Row],[PRODUZIDAS]]*VLOOKUP(Tabela2256789101112131415[[#This Row],[SKU]],Tabela24[#All],14,0)</f>
        <v>0.27246376811594203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1</v>
      </c>
      <c r="E13" s="2">
        <f>Tabela2256789101112131415[[#This Row],[PRODUZIDAS]]*VLOOKUP(Tabela2256789101112131415[[#This Row],[SKU]],Tabela24[#All],14,0)</f>
        <v>0.27246376811594203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>
        <v>23</v>
      </c>
      <c r="E21" s="2">
        <f>Tabela2256789101112131415[[#This Row],[PRODUZIDAS]]*VLOOKUP(Tabela2256789101112131415[[#This Row],[SKU]],Tabela24[#All],14,0)</f>
        <v>6.2666666666666666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>
        <v>6</v>
      </c>
      <c r="E23" s="2">
        <f>Tabela2256789101112131415[[#This Row],[PRODUZIDAS]]*VLOOKUP(Tabela2256789101112131415[[#This Row],[SKU]],Tabela24[#All],14,0)</f>
        <v>1.6347826086956521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115</v>
      </c>
      <c r="E26" s="2">
        <f>Tabela2256789101112131415[[#This Row],[PRODUZIDAS]]*VLOOKUP(Tabela2256789101112131415[[#This Row],[SKU]],Tabela24[#All],14,0)</f>
        <v>29.616438356164384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>
        <v>4</v>
      </c>
      <c r="E40" s="2">
        <f>Tabela2256789101112131415[[#This Row],[PRODUZIDAS]]*VLOOKUP(Tabela2256789101112131415[[#This Row],[SKU]],Tabela24[#All],14,0)</f>
        <v>1.0301369863013699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>
        <v>1</v>
      </c>
      <c r="E46" s="2">
        <f>Tabela2256789101112131415[[#This Row],[PRODUZIDAS]]*VLOOKUP(Tabela2256789101112131415[[#This Row],[SKU]],Tabela24[#All],14,0)</f>
        <v>0.25753424657534246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>
        <v>40</v>
      </c>
      <c r="E48" s="2">
        <f>Tabela2256789101112131415[[#This Row],[PRODUZIDAS]]*VLOOKUP(Tabela2256789101112131415[[#This Row],[SKU]],Tabela24[#All],14,0)</f>
        <v>10.301369863013699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>
        <v>3</v>
      </c>
      <c r="E50" s="2">
        <f>Tabela2256789101112131415[[#This Row],[PRODUZIDAS]]*VLOOKUP(Tabela2256789101112131415[[#This Row],[SKU]],Tabela24[#All],14,0)</f>
        <v>0.77260273972602733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>
        <v>22</v>
      </c>
      <c r="E66" s="2">
        <f>Tabela2256789101112131415[[#This Row],[PRODUZIDAS]]*VLOOKUP(Tabela2256789101112131415[[#This Row],[SKU]],Tabela24[#All],14,0)</f>
        <v>5.6760000000000002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>
        <v>2</v>
      </c>
      <c r="E74" s="2">
        <f>Tabela2256789101112131415[[#This Row],[PRODUZIDAS]]*VLOOKUP(Tabela2256789101112131415[[#This Row],[SKU]],Tabela24[#All],14,0)</f>
        <v>0.51600000000000001</v>
      </c>
    </row>
    <row r="75" spans="2:5" x14ac:dyDescent="0.25">
      <c r="B75" s="3" t="s">
        <v>140</v>
      </c>
      <c r="C75" s="3" t="s">
        <v>141</v>
      </c>
      <c r="D75" s="1">
        <v>30</v>
      </c>
      <c r="E75" s="2">
        <f>Tabela2256789101112131415[[#This Row],[PRODUZIDAS]]*VLOOKUP(Tabela2256789101112131415[[#This Row],[SKU]],Tabela24[#All],14,0)</f>
        <v>7.74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20</v>
      </c>
      <c r="E108" s="2">
        <f>Tabela2256789101112131415[[#This Row],[PRODUZIDAS]]*VLOOKUP(Tabela2256789101112131415[[#This Row],[SKU]],Tabela24[#All],14,0)</f>
        <v>5.1520000000000001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60</v>
      </c>
      <c r="E111" s="2">
        <f>Tabela2256789101112131415[[#This Row],[PRODUZIDAS]]*VLOOKUP(Tabela2256789101112131415[[#This Row],[SKU]],Tabela24[#All],14,0)</f>
        <v>15.456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99</v>
      </c>
      <c r="E116" s="2">
        <f>Tabela2256789101112131415[[#This Row],[PRODUZIDAS]]*VLOOKUP(Tabela2256789101112131415[[#This Row],[SKU]],Tabela24[#All],14,0)</f>
        <v>25.502399999999998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>
        <v>1</v>
      </c>
      <c r="E120" s="2">
        <f>Tabela2256789101112131415[[#This Row],[PRODUZIDAS]]*VLOOKUP(Tabela2256789101112131415[[#This Row],[SKU]],Tabela24[#All],14,0)</f>
        <v>0.25766666666666665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24</v>
      </c>
      <c r="E122" s="2">
        <f>Tabela2256789101112131415[[#This Row],[PRODUZIDAS]]*VLOOKUP(Tabela2256789101112131415[[#This Row],[SKU]],Tabela24[#All],14,0)</f>
        <v>6.1839999999999993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1</v>
      </c>
      <c r="E126" s="2">
        <f>Tabela2256789101112131415[[#This Row],[PRODUZIDAS]]*VLOOKUP(Tabela2256789101112131415[[#This Row],[SKU]],Tabela24[#All],14,0)</f>
        <v>0.25766666666666665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1</v>
      </c>
      <c r="E144" s="2">
        <f>Tabela2256789101112131415[[#This Row],[PRODUZIDAS]]*VLOOKUP(Tabela2256789101112131415[[#This Row],[SKU]],Tabela24[#All],14,0)</f>
        <v>0.25771428571428573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55</v>
      </c>
      <c r="E146" s="2">
        <f>Tabela2256789101112131415[[#This Row],[PRODUZIDAS]]*VLOOKUP(Tabela2256789101112131415[[#This Row],[SKU]],Tabela24[#All],14,0)</f>
        <v>14.174285714285714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1</v>
      </c>
      <c r="E150" s="2">
        <f>Tabela2256789101112131415[[#This Row],[PRODUZIDAS]]*VLOOKUP(Tabela2256789101112131415[[#This Row],[SKU]],Tabela24[#All],14,0)</f>
        <v>0.25771428571428573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>
        <v>10</v>
      </c>
      <c r="E180" s="2">
        <f>Tabela2256789101112131415[[#This Row],[PRODUZIDAS]]*VLOOKUP(Tabela2256789101112131415[[#This Row],[SKU]],Tabela24[#All],14,0)</f>
        <v>2.5780000000000007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>
        <v>19</v>
      </c>
      <c r="E186" s="2">
        <f>Tabela2256789101112131415[[#This Row],[PRODUZIDAS]]*VLOOKUP(Tabela2256789101112131415[[#This Row],[SKU]],Tabela24[#All],14,0)</f>
        <v>4.8982000000000019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86</v>
      </c>
      <c r="E192" s="2">
        <f>Tabela2256789101112131415[[#This Row],[PRODUZIDAS]]*VLOOKUP(Tabela2256789101112131415[[#This Row],[SKU]],Tabela24[#All],14,0)</f>
        <v>22.153600000000001</v>
      </c>
    </row>
    <row r="193" spans="2:5" x14ac:dyDescent="0.25">
      <c r="B193" s="3" t="s">
        <v>376</v>
      </c>
      <c r="C193" s="3" t="s">
        <v>377</v>
      </c>
      <c r="D193" s="1">
        <v>79</v>
      </c>
      <c r="E193" s="2">
        <f>Tabela2256789101112131415[[#This Row],[PRODUZIDAS]]*VLOOKUP(Tabela2256789101112131415[[#This Row],[SKU]],Tabela24[#All],14,0)</f>
        <v>20.3504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70</v>
      </c>
      <c r="E197" s="2">
        <f>Tabela2256789101112131415[[#This Row],[PRODUZIDAS]]*VLOOKUP(Tabela2256789101112131415[[#This Row],[SKU]],Tabela24[#All],14,0)</f>
        <v>18.032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>
        <v>21</v>
      </c>
      <c r="E201" s="2">
        <f>Tabela2256789101112131415[[#This Row],[PRODUZIDAS]]*VLOOKUP(Tabela2256789101112131415[[#This Row],[SKU]],Tabela24[#All],14,0)</f>
        <v>5.4096000000000002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1</v>
      </c>
      <c r="E226" s="2">
        <f>Tabela2256789101112131415[[#This Row],[PRODUZIDAS]]*VLOOKUP(Tabela2256789101112131415[[#This Row],[SKU]],Tabela24[#All],14,0)</f>
        <v>0.25771428571428573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>
        <v>47</v>
      </c>
      <c r="E627" s="2">
        <f>Tabela2256789101112131415[[#This Row],[PRODUZIDAS]]*VLOOKUP(Tabela2256789101112131415[[#This Row],[SKU]],Tabela24[#All],14,0)</f>
        <v>12.107200000000001</v>
      </c>
    </row>
    <row r="628" spans="2:5" x14ac:dyDescent="0.25">
      <c r="B628" s="3" t="s">
        <v>1246</v>
      </c>
      <c r="C628" s="3" t="s">
        <v>1247</v>
      </c>
      <c r="D628" s="1">
        <v>1</v>
      </c>
      <c r="E628" s="2">
        <f>Tabela2256789101112131415[[#This Row],[PRODUZIDAS]]*VLOOKUP(Tabela2256789101112131415[[#This Row],[SKU]],Tabela24[#All],14,0)</f>
        <v>0.2576</v>
      </c>
    </row>
    <row r="629" spans="2:5" x14ac:dyDescent="0.25">
      <c r="B629" s="3" t="s">
        <v>1248</v>
      </c>
      <c r="C629" s="3" t="s">
        <v>1249</v>
      </c>
      <c r="D629" s="1">
        <v>1</v>
      </c>
      <c r="E629" s="2">
        <f>Tabela2256789101112131415[[#This Row],[PRODUZIDAS]]*VLOOKUP(Tabela2256789101112131415[[#This Row],[SKU]],Tabela24[#All],14,0)</f>
        <v>0.2576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32</v>
      </c>
      <c r="E632" s="2">
        <f>Tabela2256789101112131415[[#This Row],[PRODUZIDAS]]*VLOOKUP(Tabela2256789101112131415[[#This Row],[SKU]],Tabela24[#All],14,0)</f>
        <v>8.2431999999999999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1</v>
      </c>
      <c r="E636" s="2">
        <f>Tabela2256789101112131415[[#This Row],[PRODUZIDAS]]*VLOOKUP(Tabela2256789101112131415[[#This Row],[SKU]],Tabela24[#All],14,0)</f>
        <v>0.25766666666666665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1</v>
      </c>
      <c r="E638" s="2">
        <f>Tabela2256789101112131415[[#This Row],[PRODUZIDAS]]*VLOOKUP(Tabela2256789101112131415[[#This Row],[SKU]],Tabela24[#All],14,0)</f>
        <v>0.25766666666666665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1</v>
      </c>
      <c r="E656" s="2">
        <f>Tabela2256789101112131415[[#This Row],[PRODUZIDAS]]*VLOOKUP(Tabela2256789101112131415[[#This Row],[SKU]],Tabela24[#All],14,0)</f>
        <v>0.25771428571428573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>
        <v>23</v>
      </c>
      <c r="E658" s="2">
        <f>Tabela2256789101112131415[[#This Row],[PRODUZIDAS]]*VLOOKUP(Tabela2256789101112131415[[#This Row],[SKU]],Tabela24[#All],14,0)</f>
        <v>5.9274285714285719</v>
      </c>
    </row>
    <row r="659" spans="2:5" x14ac:dyDescent="0.25">
      <c r="B659" s="3" t="s">
        <v>1308</v>
      </c>
      <c r="C659" s="3" t="s">
        <v>1309</v>
      </c>
      <c r="D659" s="1">
        <v>10</v>
      </c>
      <c r="E659" s="2">
        <f>Tabela2256789101112131415[[#This Row],[PRODUZIDAS]]*VLOOKUP(Tabela2256789101112131415[[#This Row],[SKU]],Tabela24[#All],14,0)</f>
        <v>2.5771428571428574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2025-03-07T15:44:10Z</dcterms:modified>
</cp:coreProperties>
</file>