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6A368209-4A47-4869-87D4-012F050DF57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<sst xmlns="http://schemas.openxmlformats.org/spreadsheetml/2006/main" count="26032" uniqueCount="1899">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</sst>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45723</v>
      </c>
      <c r="C2" s="31"/>
      <c r="D2" s="33">
        <f>SUM(Tabela15[VALOR])</f>
        <v>5533.316064209489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614.40424128823338</v>
      </c>
      <c r="D7" s="26"/>
      <c r="E7" s="26">
        <f>Tabela15[[#This Row],[VALOR]]-Tabela15[[#This Row],[Custo Setor]]</f>
        <v>614.40424128823338</v>
      </c>
    </row>
    <row r="8" spans="2:5" x14ac:dyDescent="0.25">
      <c r="B8" t="s">
        <v>1883</v>
      </c>
      <c r="C8" s="21">
        <f t="array" ref="C8">'2 - CORTE VOIL'!G4</f>
        <v>512.19385999999997</v>
      </c>
      <c r="D8" s="26"/>
      <c r="E8" s="26">
        <f>Tabela15[[#This Row],[VALOR]]-Tabela15[[#This Row],[Custo Setor]]</f>
        <v>512.19385999999997</v>
      </c>
    </row>
    <row r="9" spans="2:5" x14ac:dyDescent="0.25">
      <c r="B9" t="s">
        <v>1885</v>
      </c>
      <c r="C9" s="21">
        <f t="array" ref="C9">'3 - BAINHA CONTINUA'!G4</f>
        <v>102.45138399999999</v>
      </c>
      <c r="D9" s="26"/>
      <c r="E9" s="26">
        <f>Tabela15[[#This Row],[VALOR]]-Tabela15[[#This Row],[Custo Setor]]</f>
        <v>102.45138399999999</v>
      </c>
    </row>
    <row r="10" spans="2:5" x14ac:dyDescent="0.25">
      <c r="B10" t="s">
        <v>1884</v>
      </c>
      <c r="C10" s="21">
        <f t="array" ref="C10">'4 - BARRADO'!G4</f>
        <v>398.273706060606</v>
      </c>
      <c r="D10" s="26"/>
      <c r="E10" s="26">
        <f>Tabela15[[#This Row],[VALOR]]-Tabela15[[#This Row],[Custo Setor]]</f>
        <v>398.273706060606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1.7059999999999995</v>
      </c>
      <c r="D12" s="26"/>
      <c r="E12" s="26">
        <f>Tabela15[[#This Row],[VALOR]]-Tabela15[[#This Row],[Custo Setor]]</f>
        <v>1.7059999999999995</v>
      </c>
    </row>
    <row r="13" spans="2:5" x14ac:dyDescent="0.25">
      <c r="B13" t="s">
        <v>1888</v>
      </c>
      <c r="C13" s="21">
        <f t="array" ref="C13">'7 - PALETEIRA'!G4</f>
        <v>575.02619668382556</v>
      </c>
      <c r="D13" s="26"/>
      <c r="E13" s="26">
        <f>Tabela15[[#This Row],[VALOR]]-Tabela15[[#This Row],[Custo Setor]]</f>
        <v>575.02619668382556</v>
      </c>
    </row>
    <row r="14" spans="2:5" x14ac:dyDescent="0.25">
      <c r="B14" t="s">
        <v>1889</v>
      </c>
      <c r="C14" s="21">
        <f>'8 - ACABAMENTO'!G4</f>
        <v>766.52024418588189</v>
      </c>
      <c r="D14" s="26"/>
      <c r="E14" s="26">
        <f>Tabela15[[#This Row],[VALOR]]-Tabela15[[#This Row],[Custo Setor]]</f>
        <v>766.52024418588189</v>
      </c>
    </row>
    <row r="15" spans="2:5" x14ac:dyDescent="0.25">
      <c r="B15" t="s">
        <v>1890</v>
      </c>
      <c r="C15" s="21">
        <f t="array" ref="C15">'9 - FURO'!G4</f>
        <v>517.94495943564368</v>
      </c>
      <c r="D15" s="26"/>
      <c r="E15" s="26">
        <f>Tabela15[[#This Row],[VALOR]]-Tabela15[[#This Row],[Custo Setor]]</f>
        <v>517.94495943564368</v>
      </c>
    </row>
    <row r="16" spans="2:5" x14ac:dyDescent="0.25">
      <c r="B16" t="s">
        <v>1891</v>
      </c>
      <c r="C16" s="21">
        <f t="array" ref="C16">'10 - ILHOS'!G4</f>
        <v>554.44409890318138</v>
      </c>
      <c r="D16" s="26"/>
      <c r="E16" s="26">
        <f>Tabela15[[#This Row],[VALOR]]-Tabela15[[#This Row],[Custo Setor]]</f>
        <v>554.44409890318138</v>
      </c>
    </row>
    <row r="17" spans="2:5" x14ac:dyDescent="0.25">
      <c r="B17" t="s">
        <v>1892</v>
      </c>
      <c r="C17" s="21">
        <f t="array" ref="C17">'11 - DOBRA'!G4</f>
        <v>1219.07948753355</v>
      </c>
      <c r="D17" s="26"/>
      <c r="E17" s="26">
        <f>Tabela15[[#This Row],[VALOR]]-Tabela15[[#This Row],[Custo Setor]]</f>
        <v>1219.07948753355</v>
      </c>
    </row>
    <row r="18" spans="2:5" x14ac:dyDescent="0.25">
      <c r="B18" t="s">
        <v>1893</v>
      </c>
      <c r="C18" s="21">
        <f t="array" ref="C18">'12 - EMBALAGEM'!G4</f>
        <v>271.27188611856678</v>
      </c>
      <c r="D18" s="26"/>
      <c r="E18" s="26">
        <f>Tabela15[[#This Row],[VALOR]]-Tabela15[[#This Row],[Custo Setor]]</f>
        <v>271.27188611856678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5533.316064209489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31" sqref="D3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614.40424128823338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100</v>
      </c>
      <c r="E10" s="2">
        <f>Tabela2[[#This Row],[PRODUZIDAS]]*VLOOKUP(Tabela2[[#This Row],[SKU]],Tabela24[#All],3,0)</f>
        <v>47.681159420289852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>
        <v>150</v>
      </c>
      <c r="E12" s="2">
        <f>Tabela2[[#This Row],[PRODUZIDAS]]*VLOOKUP(Tabela2[[#This Row],[SKU]],Tabela24[#All],3,0)</f>
        <v>71.521739130434781</v>
      </c>
    </row>
    <row r="13" spans="2:9" x14ac:dyDescent="0.25">
      <c r="B13" s="3" t="s">
        <v>16</v>
      </c>
      <c r="C13" s="3" t="s">
        <v>17</v>
      </c>
      <c r="D13" s="1">
        <v>250</v>
      </c>
      <c r="E13" s="2">
        <f>Tabela2[[#This Row],[PRODUZIDAS]]*VLOOKUP(Tabela2[[#This Row],[SKU]],Tabela24[#All],3,0)</f>
        <v>119.20289855072464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250</v>
      </c>
      <c r="E19" s="2">
        <f>Tabela2[[#This Row],[PRODUZIDAS]]*VLOOKUP(Tabela2[[#This Row],[SKU]],Tabela24[#All],3,0)</f>
        <v>119.20289855072464</v>
      </c>
    </row>
    <row r="20" spans="2:5" x14ac:dyDescent="0.25">
      <c r="B20" s="3" t="s">
        <v>30</v>
      </c>
      <c r="C20" s="3" t="s">
        <v>31</v>
      </c>
      <c r="D20" s="1">
        <v>250</v>
      </c>
      <c r="E20" s="2">
        <f>Tabela2[[#This Row],[PRODUZIDAS]]*VLOOKUP(Tabela2[[#This Row],[SKU]],Tabela24[#All],3,0)</f>
        <v>119.20289855072464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100</v>
      </c>
      <c r="E30" s="2">
        <f>Tabela2[[#This Row],[PRODUZIDAS]]*VLOOKUP(Tabela2[[#This Row],[SKU]],Tabela24[#All],3,0)</f>
        <v>25.753424657534246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Tabela2[[#This Row],[PRODUZIDAS]]*VLOOKUP(Tabela2[[#This Row],[SKU]],Tabela24[#All],3,0)</f>
        <v>2.7041095890410953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110</v>
      </c>
      <c r="E58" s="2">
        <f>Tabela2[[#This Row],[PRODUZIDAS]]*VLOOKUP(Tabela2[[#This Row],[SKU]],Tabela24[#All],3,0)</f>
        <v>29.74520547945205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150</v>
      </c>
      <c r="E72" s="2">
        <f>Tabela2[[#This Row],[PRODUZIDAS]]*VLOOKUP(Tabela2[[#This Row],[SKU]],Tabela24[#All],3,0)</f>
        <v>40.634999999999998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Tabela2[[#This Row],[PRODUZIDAS]]*VLOOKUP(Tabela2[[#This Row],[SKU]],Tabela24[#All],3,0)</f>
        <v>1.5455999999999999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>
        <v>3</v>
      </c>
      <c r="E295" s="2">
        <f>Tabela2[[#This Row],[PRODUZIDAS]]*VLOOKUP(Tabela2[[#This Row],[SKU]],Tabela24[#All],3,0)</f>
        <v>2.4545454545454541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Tabela2[[#This Row],[PRODUZIDAS]]*VLOOKUP(Tabela2[[#This Row],[SKU]],Tabela24[#All],3,0)</f>
        <v>3.7840000000000003</v>
      </c>
    </row>
    <row r="320" spans="2:5" x14ac:dyDescent="0.25">
      <c r="B320" s="3" t="s">
        <v>630</v>
      </c>
      <c r="C320" s="3" t="s">
        <v>631</v>
      </c>
      <c r="D320" s="1">
        <v>11</v>
      </c>
      <c r="E320" s="2">
        <f>Tabela2[[#This Row],[PRODUZIDAS]]*VLOOKUP(Tabela2[[#This Row],[SKU]],Tabela24[#All],3,0)</f>
        <v>13.874666666666668</v>
      </c>
    </row>
    <row r="321" spans="2:5" x14ac:dyDescent="0.25">
      <c r="B321" s="3" t="s">
        <v>632</v>
      </c>
      <c r="C321" s="3" t="s">
        <v>633</v>
      </c>
      <c r="D321" s="1">
        <v>10</v>
      </c>
      <c r="E321" s="2">
        <f>Tabela2[[#This Row],[PRODUZIDAS]]*VLOOKUP(Tabela2[[#This Row],[SKU]],Tabela24[#All],3,0)</f>
        <v>12.613333333333333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>
        <v>1</v>
      </c>
      <c r="E323" s="2">
        <f>Tabela2[[#This Row],[PRODUZIDAS]]*VLOOKUP(Tabela2[[#This Row],[SKU]],Tabela24[#All],3,0)</f>
        <v>1.2613333333333334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Tabela2[[#This Row],[PRODUZIDAS]]*VLOOKUP(Tabela2[[#This Row],[SKU]],Tabela24[#All],3,0)</f>
        <v>3.2214285714285715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209" sqref="D2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512.19385999999997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>
        <v>56</v>
      </c>
      <c r="E122" s="2">
        <f>Tabela225[[#This Row],[PRODUZIDAS]]*VLOOKUP(Tabela225[[#This Row],[SKU]],Tabela24[#All],4,0)</f>
        <v>51.945599999999992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>
        <v>10</v>
      </c>
      <c r="E164" s="2">
        <f>Tabela225[[#This Row],[PRODUZIDAS]]*VLOOKUP(Tabela225[[#This Row],[SKU]],Tabela24[#All],4,0)</f>
        <v>14.818571428571428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323</v>
      </c>
      <c r="E193" s="2">
        <f>Tabela225[[#This Row],[PRODUZIDAS]]*VLOOKUP(Tabela225[[#This Row],[SKU]],Tabela24[#All],4,0)</f>
        <v>174.73007999999999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270.5</v>
      </c>
      <c r="E197" s="2">
        <f>Tabela225[[#This Row],[PRODUZIDAS]]*VLOOKUP(Tabela225[[#This Row],[SKU]],Tabela24[#All],4,0)</f>
        <v>146.32968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>
        <v>55</v>
      </c>
      <c r="E208" s="2">
        <f>Tabela225[[#This Row],[PRODUZIDAS]]*VLOOKUP(Tabela225[[#This Row],[SKU]],Tabela24[#All],4,0)</f>
        <v>51.017999999999994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49.5</v>
      </c>
      <c r="E230" s="2">
        <f>Tabela225[[#This Row],[PRODUZIDAS]]*VLOOKUP(Tabela225[[#This Row],[SKU]],Tabela24[#All],4,0)</f>
        <v>73.351928571428573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102.45138399999999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574.53</v>
      </c>
      <c r="E193" s="2">
        <f>Tabela2256[[#This Row],[PRODUZIDAS]]*VLOOKUP(Tabela2256[[#This Row],[SKU]],Tabela24[#All],5,0)</f>
        <v>73.999463999999989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>
        <v>220.9</v>
      </c>
      <c r="E197" s="2">
        <f>Tabela2256[[#This Row],[PRODUZIDAS]]*VLOOKUP(Tabela2256[[#This Row],[SKU]],Tabela24[#All],5,0)</f>
        <v>28.451920000000001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14" sqref="D1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398.273706060606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50</v>
      </c>
      <c r="E193" s="2">
        <f>Tabela22567[[#This Row],[PRODUZIDAS]]*VLOOKUP(Tabela22567[[#This Row],[SKU]],Tabela24[#All],6,0)</f>
        <v>57.959999999999987</v>
      </c>
    </row>
    <row r="194" spans="2:5" x14ac:dyDescent="0.25">
      <c r="B194" s="3" t="s">
        <v>378</v>
      </c>
      <c r="C194" s="3" t="s">
        <v>379</v>
      </c>
      <c r="D194" s="1">
        <v>54.5</v>
      </c>
      <c r="E194" s="2">
        <f>Tabela22567[[#This Row],[PRODUZIDAS]]*VLOOKUP(Tabela22567[[#This Row],[SKU]],Tabela24[#All],6,0)</f>
        <v>63.176399999999987</v>
      </c>
    </row>
    <row r="195" spans="2:5" x14ac:dyDescent="0.25">
      <c r="B195" s="3" t="s">
        <v>380</v>
      </c>
      <c r="C195" s="3" t="s">
        <v>381</v>
      </c>
      <c r="D195" s="1">
        <v>71.5</v>
      </c>
      <c r="E195" s="2">
        <f>Tabela22567[[#This Row],[PRODUZIDAS]]*VLOOKUP(Tabela22567[[#This Row],[SKU]],Tabela24[#All],6,0)</f>
        <v>82.882799999999989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79.5</v>
      </c>
      <c r="E197" s="2">
        <f>Tabela22567[[#This Row],[PRODUZIDAS]]*VLOOKUP(Tabela22567[[#This Row],[SKU]],Tabela24[#All],6,0)</f>
        <v>92.156399999999977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52.5</v>
      </c>
      <c r="E205" s="2">
        <f>Tabela22567[[#This Row],[PRODUZIDAS]]*VLOOKUP(Tabela22567[[#This Row],[SKU]],Tabela24[#All],6,0)</f>
        <v>67.637500000000003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Tabela22567[[#This Row],[PRODUZIDAS]]*VLOOKUP(Tabela22567[[#This Row],[SKU]],Tabela24[#All],6,0)</f>
        <v>6.8499999999999988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1</v>
      </c>
      <c r="E320" s="2">
        <f>Tabela22567[[#This Row],[PRODUZIDAS]]*VLOOKUP(Tabela22567[[#This Row],[SKU]],Tabela24[#All],6,0)</f>
        <v>1.970833333333333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>
        <v>2</v>
      </c>
      <c r="E341" s="2">
        <f>Tabela22567[[#This Row],[PRODUZIDAS]]*VLOOKUP(Tabela22567[[#This Row],[SKU]],Tabela24[#All],6,0)</f>
        <v>3.4249999999999994</v>
      </c>
    </row>
    <row r="342" spans="2:5" x14ac:dyDescent="0.25">
      <c r="B342" s="3" t="s">
        <v>674</v>
      </c>
      <c r="C342" s="3" t="s">
        <v>675</v>
      </c>
      <c r="D342" s="1">
        <v>3</v>
      </c>
      <c r="E342" s="2">
        <f>Tabela22567[[#This Row],[PRODUZIDAS]]*VLOOKUP(Tabela22567[[#This Row],[SKU]],Tabela24[#All],6,0)</f>
        <v>5.1374999999999993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Tabela22567[[#This Row],[PRODUZIDAS]]*VLOOKUP(Tabela22567[[#This Row],[SKU]],Tabela24[#All],6,0)</f>
        <v>1.7124999999999997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Tabela22567[[#This Row],[PRODUZIDAS]]*VLOOKUP(Tabela22567[[#This Row],[SKU]],Tabela24[#All],6,0)</f>
        <v>5.1374999999999993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Tabela22567[[#This Row],[PRODUZIDAS]]*VLOOKUP(Tabela22567[[#This Row],[SKU]],Tabela24[#All],6,0)</f>
        <v>10.227272727272727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05" workbookViewId="0">
      <selection activeCell="D321" sqref="D3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1.7059999999999995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>
        <v>1</v>
      </c>
      <c r="E320" s="2">
        <f>Tabela2256789[[#This Row],[PRODUZIDAS]]*VLOOKUP(Tabela2256789[[#This Row],[SKU]],Tabela24[#All],8,0)</f>
        <v>0.47299999999999992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Tabela2256789[[#This Row],[PRODUZIDAS]]*VLOOKUP(Tabela2256789[[#This Row],[SKU]],Tabela24[#All],8,0)</f>
        <v>1.2329999999999997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575.02619668382556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50</v>
      </c>
      <c r="E10" s="2">
        <f>Tabela225678910[[#This Row],[PRODUZIDAS]]*VLOOKUP(Tabela225678910[[#This Row],[SKU]],Tabela24[#All],9,0)</f>
        <v>20.434782608695649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>
        <v>50</v>
      </c>
      <c r="E12" s="2">
        <f>Tabela225678910[[#This Row],[PRODUZIDAS]]*VLOOKUP(Tabela225678910[[#This Row],[SKU]],Tabela24[#All],9,0)</f>
        <v>20.434782608695649</v>
      </c>
    </row>
    <row r="13" spans="2:9" x14ac:dyDescent="0.25">
      <c r="B13" s="3" t="s">
        <v>16</v>
      </c>
      <c r="C13" s="3" t="s">
        <v>17</v>
      </c>
      <c r="D13" s="1">
        <v>130</v>
      </c>
      <c r="E13" s="2">
        <f>Tabela225678910[[#This Row],[PRODUZIDAS]]*VLOOKUP(Tabela225678910[[#This Row],[SKU]],Tabela24[#All],9,0)</f>
        <v>53.130434782608688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233.5</v>
      </c>
      <c r="E18" s="2">
        <f>Tabela225678910[[#This Row],[PRODUZIDAS]]*VLOOKUP(Tabela225678910[[#This Row],[SKU]],Tabela24[#All],9,0)</f>
        <v>95.430434782608671</v>
      </c>
    </row>
    <row r="19" spans="2:5" x14ac:dyDescent="0.25">
      <c r="B19" s="3" t="s">
        <v>28</v>
      </c>
      <c r="C19" s="3" t="s">
        <v>29</v>
      </c>
      <c r="D19" s="1">
        <v>10</v>
      </c>
      <c r="E19" s="2">
        <f>Tabela225678910[[#This Row],[PRODUZIDAS]]*VLOOKUP(Tabela225678910[[#This Row],[SKU]],Tabela24[#All],9,0)</f>
        <v>4.0869565217391299</v>
      </c>
    </row>
    <row r="20" spans="2:5" x14ac:dyDescent="0.25">
      <c r="B20" s="3" t="s">
        <v>30</v>
      </c>
      <c r="C20" s="3" t="s">
        <v>31</v>
      </c>
      <c r="D20" s="1">
        <v>130</v>
      </c>
      <c r="E20" s="2">
        <f>Tabela225678910[[#This Row],[PRODUZIDAS]]*VLOOKUP(Tabela225678910[[#This Row],[SKU]],Tabela24[#All],9,0)</f>
        <v>53.130434782608688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40</v>
      </c>
      <c r="E40" s="2">
        <f>Tabela225678910[[#This Row],[PRODUZIDAS]]*VLOOKUP(Tabela225678910[[#This Row],[SKU]],Tabela24[#All],9,0)</f>
        <v>26.783561643835618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>
        <v>4.5</v>
      </c>
      <c r="E47" s="2">
        <f>Tabela225678910[[#This Row],[PRODUZIDAS]]*VLOOKUP(Tabela225678910[[#This Row],[SKU]],Tabela24[#All],9,0)</f>
        <v>3.0131506849315071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10</v>
      </c>
      <c r="E58" s="2">
        <f>Tabela225678910[[#This Row],[PRODUZIDAS]]*VLOOKUP(Tabela225678910[[#This Row],[SKU]],Tabela24[#All],9,0)</f>
        <v>6.6958904109589046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50</v>
      </c>
      <c r="E111" s="2">
        <f>Tabela225678910[[#This Row],[PRODUZIDAS]]*VLOOKUP(Tabela225678910[[#This Row],[SKU]],Tabela24[#All],9,0)</f>
        <v>32.200000000000003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>
        <v>30</v>
      </c>
      <c r="E129" s="2">
        <f>Tabela225678910[[#This Row],[PRODUZIDAS]]*VLOOKUP(Tabela225678910[[#This Row],[SKU]],Tabela24[#All],9,0)</f>
        <v>28.987499999999997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>
        <v>30</v>
      </c>
      <c r="E136" s="2">
        <f>Tabela225678910[[#This Row],[PRODUZIDAS]]*VLOOKUP(Tabela225678910[[#This Row],[SKU]],Tabela24[#All],9,0)</f>
        <v>28.987499999999997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>
        <v>50</v>
      </c>
      <c r="E145" s="2">
        <f>Tabela225678910[[#This Row],[PRODUZIDAS]]*VLOOKUP(Tabela225678910[[#This Row],[SKU]],Tabela24[#All],9,0)</f>
        <v>51.542857142857144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>
        <v>100</v>
      </c>
      <c r="E154" s="2">
        <f>Tabela225678910[[#This Row],[PRODUZIDAS]]*VLOOKUP(Tabela225678910[[#This Row],[SKU]],Tabela24[#All],9,0)</f>
        <v>103.08571428571429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Tabela225678910[[#This Row],[PRODUZIDAS]]*VLOOKUP(Tabela225678910[[#This Row],[SKU]],Tabela24[#All],9,0)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Tabela225678910[[#This Row],[PRODUZIDAS]]*VLOOKUP(Tabela225678910[[#This Row],[SKU]],Tabela24[#All],9,0)</f>
        <v>1.8494999999999995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>
        <v>1</v>
      </c>
      <c r="E443" s="2">
        <f>Tabela225678910[[#This Row],[PRODUZIDAS]]*VLOOKUP(Tabela225678910[[#This Row],[SKU]],Tabela24[#All],9,0)</f>
        <v>0.94600000000000017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>
        <v>28.5</v>
      </c>
      <c r="E642" s="2">
        <f>Tabela225678910[[#This Row],[PRODUZIDAS]]*VLOOKUP(Tabela225678910[[#This Row],[SKU]],Tabela24[#All],9,0)</f>
        <v>27.538124999999997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Tabela225678910[[#This Row],[PRODUZIDAS]]*VLOOKUP(Tabela225678910[[#This Row],[SKU]],Tabela24[#All],9,0)</f>
        <v>10.30857142857143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766.52024418588189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50</v>
      </c>
      <c r="E10" s="2">
        <f>Tabela22567891011[[#This Row],[PRODUZIDAS]]*VLOOKUP(Tabela22567891011[[#This Row],[SKU]],Tabela24[#All],10,0)</f>
        <v>20.434782608695649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>
        <v>75</v>
      </c>
      <c r="E12" s="2">
        <f>Tabela22567891011[[#This Row],[PRODUZIDAS]]*VLOOKUP(Tabela22567891011[[#This Row],[SKU]],Tabela24[#All],10,0)</f>
        <v>30.652173913043473</v>
      </c>
    </row>
    <row r="13" spans="2:9" x14ac:dyDescent="0.25">
      <c r="B13" s="3" t="s">
        <v>16</v>
      </c>
      <c r="C13" s="3" t="s">
        <v>17</v>
      </c>
      <c r="D13" s="1">
        <v>124.5</v>
      </c>
      <c r="E13" s="2">
        <f>Tabela22567891011[[#This Row],[PRODUZIDAS]]*VLOOKUP(Tabela22567891011[[#This Row],[SKU]],Tabela24[#All],10,0)</f>
        <v>50.882608695652166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10.5</v>
      </c>
      <c r="E16" s="2">
        <f>Tabela22567891011[[#This Row],[PRODUZIDAS]]*VLOOKUP(Tabela22567891011[[#This Row],[SKU]],Tabela24[#All],10,0)</f>
        <v>4.2913043478260864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25</v>
      </c>
      <c r="E18" s="2">
        <f>Tabela22567891011[[#This Row],[PRODUZIDAS]]*VLOOKUP(Tabela22567891011[[#This Row],[SKU]],Tabela24[#All],10,0)</f>
        <v>10.217391304347824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>
        <v>5</v>
      </c>
      <c r="E20" s="2">
        <f>Tabela22567891011[[#This Row],[PRODUZIDAS]]*VLOOKUP(Tabela22567891011[[#This Row],[SKU]],Tabela24[#All],10,0)</f>
        <v>2.043478260869565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11</v>
      </c>
      <c r="E40" s="2">
        <f>Tabela22567891011[[#This Row],[PRODUZIDAS]]*VLOOKUP(Tabela22567891011[[#This Row],[SKU]],Tabela24[#All],10,0)</f>
        <v>8.0736986301369846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>
        <v>1</v>
      </c>
      <c r="E42" s="2">
        <f>Tabela22567891011[[#This Row],[PRODUZIDAS]]*VLOOKUP(Tabela22567891011[[#This Row],[SKU]],Tabela24[#All],10,0)</f>
        <v>0.73397260273972587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10</v>
      </c>
      <c r="E58" s="2">
        <f>Tabela22567891011[[#This Row],[PRODUZIDAS]]*VLOOKUP(Tabela22567891011[[#This Row],[SKU]],Tabela24[#All],10,0)</f>
        <v>7.3397260273972584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33</v>
      </c>
      <c r="E60" s="2">
        <f>Tabela22567891011[[#This Row],[PRODUZIDAS]]*VLOOKUP(Tabela22567891011[[#This Row],[SKU]],Tabela24[#All],10,0)</f>
        <v>24.221095890410954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15</v>
      </c>
      <c r="E108" s="2">
        <f>Tabela22567891011[[#This Row],[PRODUZIDAS]]*VLOOKUP(Tabela22567891011[[#This Row],[SKU]],Tabela24[#All],10,0)</f>
        <v>9.66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21.5</v>
      </c>
      <c r="E110" s="2">
        <f>Tabela22567891011[[#This Row],[PRODUZIDAS]]*VLOOKUP(Tabela22567891011[[#This Row],[SKU]],Tabela24[#All],10,0)</f>
        <v>13.846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Tabela22567891011[[#This Row],[PRODUZIDAS]]*VLOOKUP(Tabela22567891011[[#This Row],[SKU]],Tabela24[#All],10,0)</f>
        <v>12.88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25.5</v>
      </c>
      <c r="E123" s="2">
        <f>Tabela22567891011[[#This Row],[PRODUZIDAS]]*VLOOKUP(Tabela22567891011[[#This Row],[SKU]],Tabela24[#All],10,0)</f>
        <v>22.996749999999995</v>
      </c>
    </row>
    <row r="124" spans="2:5" x14ac:dyDescent="0.25">
      <c r="B124" s="3" t="s">
        <v>238</v>
      </c>
      <c r="C124" s="3" t="s">
        <v>239</v>
      </c>
      <c r="D124" s="1">
        <v>8.5</v>
      </c>
      <c r="E124" s="2">
        <f>Tabela22567891011[[#This Row],[PRODUZIDAS]]*VLOOKUP(Tabela22567891011[[#This Row],[SKU]],Tabela24[#All],10,0)</f>
        <v>7.6655833333333314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>
        <v>30</v>
      </c>
      <c r="E133" s="2">
        <f>Tabela22567891011[[#This Row],[PRODUZIDAS]]*VLOOKUP(Tabela22567891011[[#This Row],[SKU]],Tabela24[#All],10,0)</f>
        <v>27.054999999999996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43.5</v>
      </c>
      <c r="E144" s="2">
        <f>Tabela22567891011[[#This Row],[PRODUZIDAS]]*VLOOKUP(Tabela22567891011[[#This Row],[SKU]],Tabela24[#All],10,0)</f>
        <v>50.447571428571429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16.5</v>
      </c>
      <c r="E150" s="2">
        <f>Tabela22567891011[[#This Row],[PRODUZIDAS]]*VLOOKUP(Tabela22567891011[[#This Row],[SKU]],Tabela24[#All],10,0)</f>
        <v>19.135285714285715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4</v>
      </c>
      <c r="E152" s="2">
        <f>Tabela22567891011[[#This Row],[PRODUZIDAS]]*VLOOKUP(Tabela22567891011[[#This Row],[SKU]],Tabela24[#All],10,0)</f>
        <v>4.6388571428571428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>
        <v>11</v>
      </c>
      <c r="E168" s="2">
        <f>Tabela22567891011[[#This Row],[PRODUZIDAS]]*VLOOKUP(Tabela22567891011[[#This Row],[SKU]],Tabela24[#All],10,0)</f>
        <v>12.756857142857143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Tabela22567891011[[#This Row],[PRODUZIDAS]]*VLOOKUP(Tabela22567891011[[#This Row],[SKU]],Tabela24[#All],10,0)</f>
        <v>6.44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Tabela22567891011[[#This Row],[PRODUZIDAS]]*VLOOKUP(Tabela22567891011[[#This Row],[SKU]],Tabela24[#All],10,0)</f>
        <v>12.88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75</v>
      </c>
      <c r="E197" s="2">
        <f>Tabela22567891011[[#This Row],[PRODUZIDAS]]*VLOOKUP(Tabela22567891011[[#This Row],[SKU]],Tabela24[#All],10,0)</f>
        <v>48.300000000000004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40</v>
      </c>
      <c r="E200" s="2">
        <f>Tabela22567891011[[#This Row],[PRODUZIDAS]]*VLOOKUP(Tabela22567891011[[#This Row],[SKU]],Tabela24[#All],10,0)</f>
        <v>25.76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>
        <v>53</v>
      </c>
      <c r="E202" s="2">
        <f>Tabela22567891011[[#This Row],[PRODUZIDAS]]*VLOOKUP(Tabela22567891011[[#This Row],[SKU]],Tabela24[#All],10,0)</f>
        <v>34.131999999999998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50</v>
      </c>
      <c r="E208" s="2">
        <f>Tabela22567891011[[#This Row],[PRODUZIDAS]]*VLOOKUP(Tabela22567891011[[#This Row],[SKU]],Tabela24[#All],10,0)</f>
        <v>45.091666666666654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>
        <v>7.5</v>
      </c>
      <c r="E211" s="2">
        <f>Tabela22567891011[[#This Row],[PRODUZIDAS]]*VLOOKUP(Tabela22567891011[[#This Row],[SKU]],Tabela24[#All],10,0)</f>
        <v>6.763749999999999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>
        <v>25</v>
      </c>
      <c r="E215" s="2">
        <f>Tabela22567891011[[#This Row],[PRODUZIDAS]]*VLOOKUP(Tabela22567891011[[#This Row],[SKU]],Tabela24[#All],10,0)</f>
        <v>22.545833333333327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30</v>
      </c>
      <c r="E225" s="2">
        <f>Tabela22567891011[[#This Row],[PRODUZIDAS]]*VLOOKUP(Tabela22567891011[[#This Row],[SKU]],Tabela24[#All],10,0)</f>
        <v>34.791428571428568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11.5</v>
      </c>
      <c r="E230" s="2">
        <f>Tabela22567891011[[#This Row],[PRODUZIDAS]]*VLOOKUP(Tabela22567891011[[#This Row],[SKU]],Tabela24[#All],10,0)</f>
        <v>13.336714285714285</v>
      </c>
    </row>
    <row r="231" spans="2:5" x14ac:dyDescent="0.25">
      <c r="B231" s="3" t="s">
        <v>452</v>
      </c>
      <c r="C231" s="3" t="s">
        <v>453</v>
      </c>
      <c r="D231" s="1">
        <v>63</v>
      </c>
      <c r="E231" s="2">
        <f>Tabela22567891011[[#This Row],[PRODUZIDAS]]*VLOOKUP(Tabela22567891011[[#This Row],[SKU]],Tabela24[#All],10,0)</f>
        <v>73.061999999999998</v>
      </c>
    </row>
    <row r="232" spans="2:5" x14ac:dyDescent="0.25">
      <c r="B232" s="3" t="s">
        <v>454</v>
      </c>
      <c r="C232" s="3" t="s">
        <v>455</v>
      </c>
      <c r="D232" s="1">
        <v>12.5</v>
      </c>
      <c r="E232" s="2">
        <f>Tabela22567891011[[#This Row],[PRODUZIDAS]]*VLOOKUP(Tabela22567891011[[#This Row],[SKU]],Tabela24[#All],10,0)</f>
        <v>14.496428571428572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>
        <v>1</v>
      </c>
      <c r="E443" s="2">
        <f>Tabela22567891011[[#This Row],[PRODUZIDAS]]*VLOOKUP(Tabela22567891011[[#This Row],[SKU]],Tabela24[#All],10,0)</f>
        <v>0.94600000000000017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25</v>
      </c>
      <c r="E628" s="2">
        <f>Tabela22567891011[[#This Row],[PRODUZIDAS]]*VLOOKUP(Tabela22567891011[[#This Row],[SKU]],Tabela24[#All],10,0)</f>
        <v>16.100000000000001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5</v>
      </c>
      <c r="E656" s="2">
        <f>Tabela22567891011[[#This Row],[PRODUZIDAS]]*VLOOKUP(Tabela22567891011[[#This Row],[SKU]],Tabela24[#All],10,0)</f>
        <v>5.798571428571428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Tabela22567891011[[#This Row],[PRODUZIDAS]]*VLOOKUP(Tabela22567891011[[#This Row],[SKU]],Tabela24[#All],10,0)</f>
        <v>11.597142857142856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10</v>
      </c>
      <c r="E660" s="2">
        <f>Tabela22567891011[[#This Row],[PRODUZIDAS]]*VLOOKUP(Tabela22567891011[[#This Row],[SKU]],Tabela24[#All],10,0)</f>
        <v>11.597142857142856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Tabela22567891011[[#This Row],[PRODUZIDAS]]*VLOOKUP(Tabela22567891011[[#This Row],[SKU]],Tabela24[#All],10,0)</f>
        <v>5.798571428571428</v>
      </c>
    </row>
    <row r="665" spans="2:5" x14ac:dyDescent="0.25">
      <c r="B665" s="3" t="s">
        <v>1320</v>
      </c>
      <c r="C665" s="3" t="s">
        <v>1321</v>
      </c>
      <c r="D665" s="1">
        <v>32</v>
      </c>
      <c r="E665" s="2">
        <f>Tabela22567891011[[#This Row],[PRODUZIDAS]]*VLOOKUP(Tabela22567891011[[#This Row],[SKU]],Tabela24[#All],10,0)</f>
        <v>37.110857142857142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517.94495943564368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40.5</v>
      </c>
      <c r="E10" s="2">
        <f>Tabela2256789101112[[#This Row],[PRODUZIDAS]]*VLOOKUP(Tabela2256789101112[[#This Row],[SKU]],Tabela24[#All],11,0)</f>
        <v>30.345652173913042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124.5</v>
      </c>
      <c r="E13" s="2">
        <f>Tabela2256789101112[[#This Row],[PRODUZIDAS]]*VLOOKUP(Tabela2256789101112[[#This Row],[SKU]],Tabela24[#All],11,0)</f>
        <v>93.28478260869565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4</v>
      </c>
      <c r="E21" s="2">
        <f>Tabela2256789101112[[#This Row],[PRODUZIDAS]]*VLOOKUP(Tabela2256789101112[[#This Row],[SKU]],Tabela24[#All],11,0)</f>
        <v>2.997101449275362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11</v>
      </c>
      <c r="E40" s="2">
        <f>Tabela2256789101112[[#This Row],[PRODUZIDAS]]*VLOOKUP(Tabela2256789101112[[#This Row],[SKU]],Tabela24[#All],11,0)</f>
        <v>6.373972602739725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10</v>
      </c>
      <c r="E58" s="2">
        <f>Tabela2256789101112[[#This Row],[PRODUZIDAS]]*VLOOKUP(Tabela2256789101112[[#This Row],[SKU]],Tabela24[#All],11,0)</f>
        <v>5.7945205479452042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8</v>
      </c>
      <c r="E60" s="2">
        <f>Tabela2256789101112[[#This Row],[PRODUZIDAS]]*VLOOKUP(Tabela2256789101112[[#This Row],[SKU]],Tabela24[#All],11,0)</f>
        <v>4.6356164383561635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1.5</v>
      </c>
      <c r="E116" s="2">
        <f>Tabela2256789101112[[#This Row],[PRODUZIDAS]]*VLOOKUP(Tabela2256789101112[[#This Row],[SKU]],Tabela24[#All],11,0)</f>
        <v>0.98531999999999997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6</v>
      </c>
      <c r="E128" s="2">
        <f>Tabela2256789101112[[#This Row],[PRODUZIDAS]]*VLOOKUP(Tabela2256789101112[[#This Row],[SKU]],Tabela24[#All],11,0)</f>
        <v>4.2514999999999992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>
        <v>29.5</v>
      </c>
      <c r="E133" s="2">
        <f>Tabela2256789101112[[#This Row],[PRODUZIDAS]]*VLOOKUP(Tabela2256789101112[[#This Row],[SKU]],Tabela24[#All],11,0)</f>
        <v>20.903208333333332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Tabela2256789101112[[#This Row],[PRODUZIDAS]]*VLOOKUP(Tabela2256789101112[[#This Row],[SKU]],Tabela24[#All],11,0)</f>
        <v>6.5688000000000004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Tabela2256789101112[[#This Row],[PRODUZIDAS]]*VLOOKUP(Tabela2256789101112[[#This Row],[SKU]],Tabela24[#All],11,0)</f>
        <v>13.137600000000001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100</v>
      </c>
      <c r="E197" s="2">
        <f>Tabela2256789101112[[#This Row],[PRODUZIDAS]]*VLOOKUP(Tabela2256789101112[[#This Row],[SKU]],Tabela24[#All],11,0)</f>
        <v>65.688000000000002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149</v>
      </c>
      <c r="E200" s="2">
        <f>Tabela2256789101112[[#This Row],[PRODUZIDAS]]*VLOOKUP(Tabela2256789101112[[#This Row],[SKU]],Tabela24[#All],11,0)</f>
        <v>97.87512000000001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11</v>
      </c>
      <c r="E230" s="2">
        <f>Tabela2256789101112[[#This Row],[PRODUZIDAS]]*VLOOKUP(Tabela2256789101112[[#This Row],[SKU]],Tabela24[#All],11,0)</f>
        <v>8.5045714285714276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Tabela2256789101112[[#This Row],[PRODUZIDAS]]*VLOOKUP(Tabela2256789101112[[#This Row],[SKU]],Tabela24[#All],11,0)</f>
        <v>0.55183333333333329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>
        <v>6</v>
      </c>
      <c r="E341" s="2">
        <f>Tabela2256789101112[[#This Row],[PRODUZIDAS]]*VLOOKUP(Tabela2256789101112[[#This Row],[SKU]],Tabela24[#All],11,0)</f>
        <v>2.8769999999999998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Tabela2256789101112[[#This Row],[PRODUZIDAS]]*VLOOKUP(Tabela2256789101112[[#This Row],[SKU]],Tabela24[#All],11,0)</f>
        <v>0.47949999999999993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Tabela2256789101112[[#This Row],[PRODUZIDAS]]*VLOOKUP(Tabela2256789101112[[#This Row],[SKU]],Tabela24[#All],11,0)</f>
        <v>1.4384999999999999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>
        <v>1</v>
      </c>
      <c r="E358" s="2">
        <f>Tabela2256789101112[[#This Row],[PRODUZIDAS]]*VLOOKUP(Tabela2256789101112[[#This Row],[SKU]],Tabela24[#All],11,0)</f>
        <v>0.47727272727272724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Tabela2256789101112[[#This Row],[PRODUZIDAS]]*VLOOKUP(Tabela2256789101112[[#This Row],[SKU]],Tabela24[#All],11,0)</f>
        <v>2.8636363636363633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101</v>
      </c>
      <c r="E632" s="2">
        <f>Tabela2256789101112[[#This Row],[PRODUZIDAS]]*VLOOKUP(Tabela2256789101112[[#This Row],[SKU]],Tabela24[#All],11,0)</f>
        <v>66.344880000000003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Tabela2256789101112[[#This Row],[PRODUZIDAS]]*VLOOKUP(Tabela2256789101112[[#This Row],[SKU]],Tabela24[#All],11,0)</f>
        <v>7.7314285714285713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>
        <v>95.5</v>
      </c>
      <c r="E664" s="2">
        <f>Tabela2256789101112[[#This Row],[PRODUZIDAS]]*VLOOKUP(Tabela2256789101112[[#This Row],[SKU]],Tabela24[#All],11,0)</f>
        <v>73.835142857142856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554.44409890318138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10.5</v>
      </c>
      <c r="E10" s="2">
        <f>Tabela225678910111213[[#This Row],[PRODUZIDAS]]*VLOOKUP(Tabela225678910111213[[#This Row],[SKU]],Tabela24[#All],12,0)</f>
        <v>12.158695652173911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30</v>
      </c>
      <c r="E13" s="2">
        <f>Tabela225678910111213[[#This Row],[PRODUZIDAS]]*VLOOKUP(Tabela225678910111213[[#This Row],[SKU]],Tabela24[#All],12,0)</f>
        <v>34.739130434782609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11</v>
      </c>
      <c r="E40" s="2">
        <f>Tabela225678910111213[[#This Row],[PRODUZIDAS]]*VLOOKUP(Tabela225678910111213[[#This Row],[SKU]],Tabela24[#All],12,0)</f>
        <v>11.331506849315069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10</v>
      </c>
      <c r="E44" s="2">
        <f>Tabela225678910111213[[#This Row],[PRODUZIDAS]]*VLOOKUP(Tabela225678910111213[[#This Row],[SKU]],Tabela24[#All],12,0)</f>
        <v>10.301369863013699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79.5</v>
      </c>
      <c r="E146" s="2">
        <f>Tabela225678910111213[[#This Row],[PRODUZIDAS]]*VLOOKUP(Tabela225678910111213[[#This Row],[SKU]],Tabela24[#All],12,0)</f>
        <v>87.075214285714281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>
        <v>7.5</v>
      </c>
      <c r="E180" s="2">
        <f>Tabela225678910111213[[#This Row],[PRODUZIDAS]]*VLOOKUP(Tabela225678910111213[[#This Row],[SKU]],Tabela24[#All],12,0)</f>
        <v>7.7340000000000027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6</v>
      </c>
      <c r="E192" s="2">
        <f>Tabela225678910111213[[#This Row],[PRODUZIDAS]]*VLOOKUP(Tabela225678910111213[[#This Row],[SKU]],Tabela24[#All],12,0)</f>
        <v>6.5687999999999986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111.5</v>
      </c>
      <c r="E195" s="2">
        <f>Tabela225678910111213[[#This Row],[PRODUZIDAS]]*VLOOKUP(Tabela225678910111213[[#This Row],[SKU]],Tabela24[#All],12,0)</f>
        <v>122.07019999999997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100</v>
      </c>
      <c r="E197" s="2">
        <f>Tabela225678910111213[[#This Row],[PRODUZIDAS]]*VLOOKUP(Tabela225678910111213[[#This Row],[SKU]],Tabela24[#All],12,0)</f>
        <v>109.47999999999998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>
        <v>6</v>
      </c>
      <c r="E342" s="2">
        <f>Tabela225678910111213[[#This Row],[PRODUZIDAS]]*VLOOKUP(Tabela225678910111213[[#This Row],[SKU]],Tabela24[#All],12,0)</f>
        <v>5.3429999999999991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Tabela225678910111213[[#This Row],[PRODUZIDAS]]*VLOOKUP(Tabela225678910111213[[#This Row],[SKU]],Tabela24[#All],12,0)</f>
        <v>5.3181818181818183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130</v>
      </c>
      <c r="E626" s="2">
        <f>Tabela225678910111213[[#This Row],[PRODUZIDAS]]*VLOOKUP(Tabela225678910111213[[#This Row],[SKU]],Tabela24[#All],12,0)</f>
        <v>142.32399999999998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1219.07948753355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21</v>
      </c>
      <c r="E10" s="2">
        <f>Tabela22567891011121314[[#This Row],[PRODUZIDAS]]*VLOOKUP(Tabela22567891011121314[[#This Row],[SKU]],Tabela24[#All],13,0)</f>
        <v>25.747826086956522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58</v>
      </c>
      <c r="E13" s="2">
        <f>Tabela22567891011121314[[#This Row],[PRODUZIDAS]]*VLOOKUP(Tabela22567891011121314[[#This Row],[SKU]],Tabela24[#All],13,0)</f>
        <v>71.113043478260877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21</v>
      </c>
      <c r="E24" s="2">
        <f>Tabela22567891011121314[[#This Row],[PRODUZIDAS]]*VLOOKUP(Tabela22567891011121314[[#This Row],[SKU]],Tabela24[#All],13,0)</f>
        <v>24.336986301369858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223</v>
      </c>
      <c r="E26" s="2">
        <f>Tabela22567891011121314[[#This Row],[PRODUZIDAS]]*VLOOKUP(Tabela22567891011121314[[#This Row],[SKU]],Tabela24[#All],13,0)</f>
        <v>258.43561643835613</v>
      </c>
    </row>
    <row r="27" spans="2:5" x14ac:dyDescent="0.25">
      <c r="B27" s="3" t="s">
        <v>44</v>
      </c>
      <c r="C27" s="3" t="s">
        <v>45</v>
      </c>
      <c r="D27" s="1">
        <v>52</v>
      </c>
      <c r="E27" s="2">
        <f>Tabela22567891011121314[[#This Row],[PRODUZIDAS]]*VLOOKUP(Tabela22567891011121314[[#This Row],[SKU]],Tabela24[#All],13,0)</f>
        <v>60.263013698630125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13</v>
      </c>
      <c r="E30" s="2">
        <f>Tabela22567891011121314[[#This Row],[PRODUZIDAS]]*VLOOKUP(Tabela22567891011121314[[#This Row],[SKU]],Tabela24[#All],13,0)</f>
        <v>15.065753424657531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60</v>
      </c>
      <c r="E33" s="2">
        <f>Tabela22567891011121314[[#This Row],[PRODUZIDAS]]*VLOOKUP(Tabela22567891011121314[[#This Row],[SKU]],Tabela24[#All],13,0)</f>
        <v>69.534246575342451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11</v>
      </c>
      <c r="E40" s="2">
        <f>Tabela22567891011121314[[#This Row],[PRODUZIDAS]]*VLOOKUP(Tabela22567891011121314[[#This Row],[SKU]],Tabela24[#All],13,0)</f>
        <v>12.74794520547945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7</v>
      </c>
      <c r="E44" s="2">
        <f>Tabela22567891011121314[[#This Row],[PRODUZIDAS]]*VLOOKUP(Tabela22567891011121314[[#This Row],[SKU]],Tabela24[#All],13,0)</f>
        <v>8.1123287671232855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62</v>
      </c>
      <c r="E58" s="2">
        <f>Tabela22567891011121314[[#This Row],[PRODUZIDAS]]*VLOOKUP(Tabela22567891011121314[[#This Row],[SKU]],Tabela24[#All],13,0)</f>
        <v>71.852054794520541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>
        <v>53</v>
      </c>
      <c r="E61" s="2">
        <f>Tabela22567891011121314[[#This Row],[PRODUZIDAS]]*VLOOKUP(Tabela22567891011121314[[#This Row],[SKU]],Tabela24[#All],13,0)</f>
        <v>61.42191780821917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Tabela22567891011121314[[#This Row],[PRODUZIDAS]]*VLOOKUP(Tabela22567891011121314[[#This Row],[SKU]],Tabela24[#All],13,0)</f>
        <v>9.2712328767123271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Tabela22567891011121314[[#This Row],[PRODUZIDAS]]*VLOOKUP(Tabela22567891011121314[[#This Row],[SKU]],Tabela24[#All],13,0)</f>
        <v>23.219999999999995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Tabela22567891011121314[[#This Row],[PRODUZIDAS]]*VLOOKUP(Tabela22567891011121314[[#This Row],[SKU]],Tabela24[#All],13,0)</f>
        <v>46.439999999999991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19</v>
      </c>
      <c r="E77" s="2">
        <f>Tabela22567891011121314[[#This Row],[PRODUZIDAS]]*VLOOKUP(Tabela22567891011121314[[#This Row],[SKU]],Tabela24[#All],13,0)</f>
        <v>22.058999999999997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10</v>
      </c>
      <c r="E111" s="2">
        <f>Tabela22567891011121314[[#This Row],[PRODUZIDAS]]*VLOOKUP(Tabela22567891011121314[[#This Row],[SKU]],Tabela24[#All],13,0)</f>
        <v>11.591999999999999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27</v>
      </c>
      <c r="E122" s="2">
        <f>Tabela22567891011121314[[#This Row],[PRODUZIDAS]]*VLOOKUP(Tabela22567891011121314[[#This Row],[SKU]],Tabela24[#All],13,0)</f>
        <v>31.306499999999993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20</v>
      </c>
      <c r="E144" s="2">
        <f>Tabela22567891011121314[[#This Row],[PRODUZIDAS]]*VLOOKUP(Tabela22567891011121314[[#This Row],[SKU]],Tabela24[#All],13,0)</f>
        <v>23.194285714285712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Tabela22567891011121314[[#This Row],[PRODUZIDAS]]*VLOOKUP(Tabela22567891011121314[[#This Row],[SKU]],Tabela24[#All],13,0)</f>
        <v>6.9582857142857142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12</v>
      </c>
      <c r="E153" s="2">
        <f>Tabela22567891011121314[[#This Row],[PRODUZIDAS]]*VLOOKUP(Tabela22567891011121314[[#This Row],[SKU]],Tabela24[#All],13,0)</f>
        <v>13.916571428571428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7</v>
      </c>
      <c r="E180" s="2">
        <f>Tabela22567891011121314[[#This Row],[PRODUZIDAS]]*VLOOKUP(Tabela22567891011121314[[#This Row],[SKU]],Tabela24[#All],13,0)</f>
        <v>8.1206999999999994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>
        <v>1</v>
      </c>
      <c r="E191" s="2">
        <f>Tabela22567891011121314[[#This Row],[PRODUZIDAS]]*VLOOKUP(Tabela22567891011121314[[#This Row],[SKU]],Tabela24[#All],13,0)</f>
        <v>1.1600999999999999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Tabela22567891011121314[[#This Row],[PRODUZIDAS]]*VLOOKUP(Tabela22567891011121314[[#This Row],[SKU]],Tabela24[#All],13,0)</f>
        <v>12.751199999999997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61</v>
      </c>
      <c r="E195" s="2">
        <f>Tabela22567891011121314[[#This Row],[PRODUZIDAS]]*VLOOKUP(Tabela22567891011121314[[#This Row],[SKU]],Tabela24[#All],13,0)</f>
        <v>70.711199999999991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51</v>
      </c>
      <c r="E197" s="2">
        <f>Tabela22567891011121314[[#This Row],[PRODUZIDAS]]*VLOOKUP(Tabela22567891011121314[[#This Row],[SKU]],Tabela24[#All],13,0)</f>
        <v>59.119199999999992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15</v>
      </c>
      <c r="E203" s="2">
        <f>Tabela22567891011121314[[#This Row],[PRODUZIDAS]]*VLOOKUP(Tabela22567891011121314[[#This Row],[SKU]],Tabela24[#All],13,0)</f>
        <v>17.392499999999995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19</v>
      </c>
      <c r="E225" s="2">
        <f>Tabela22567891011121314[[#This Row],[PRODUZIDAS]]*VLOOKUP(Tabela22567891011121314[[#This Row],[SKU]],Tabela24[#All],13,0)</f>
        <v>22.034571428571429</v>
      </c>
    </row>
    <row r="226" spans="2:5" x14ac:dyDescent="0.25">
      <c r="B226" s="3" t="s">
        <v>442</v>
      </c>
      <c r="C226" s="3" t="s">
        <v>443</v>
      </c>
      <c r="D226" s="1">
        <v>12</v>
      </c>
      <c r="E226" s="2">
        <f>Tabela22567891011121314[[#This Row],[PRODUZIDAS]]*VLOOKUP(Tabela22567891011121314[[#This Row],[SKU]],Tabela24[#All],13,0)</f>
        <v>13.916571428571428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14</v>
      </c>
      <c r="E230" s="2">
        <f>Tabela22567891011121314[[#This Row],[PRODUZIDAS]]*VLOOKUP(Tabela22567891011121314[[#This Row],[SKU]],Tabela24[#All],13,0)</f>
        <v>16.236000000000001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6</v>
      </c>
      <c r="E345" s="2">
        <f>Tabela22567891011121314[[#This Row],[PRODUZIDAS]]*VLOOKUP(Tabela22567891011121314[[#This Row],[SKU]],Tabela24[#All],13,0)</f>
        <v>5.7539999999999996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Tabela22567891011121314[[#This Row],[PRODUZIDAS]]*VLOOKUP(Tabela22567891011121314[[#This Row],[SKU]],Tabela24[#All],13,0)</f>
        <v>7.3636363636363633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>
        <v>1</v>
      </c>
      <c r="E443" s="2">
        <f>Tabela22567891011121314[[#This Row],[PRODUZIDAS]]*VLOOKUP(Tabela22567891011121314[[#This Row],[SKU]],Tabela24[#All],13,0)</f>
        <v>0.85140000000000005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15</v>
      </c>
      <c r="E557" s="2">
        <f>Tabela22567891011121314[[#This Row],[PRODUZIDAS]]*VLOOKUP(Tabela22567891011121314[[#This Row],[SKU]],Tabela24[#All],13,0)</f>
        <v>17.387999999999998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42</v>
      </c>
      <c r="E626" s="2">
        <f>Tabela22567891011121314[[#This Row],[PRODUZIDAS]]*VLOOKUP(Tabela22567891011121314[[#This Row],[SKU]],Tabela24[#All],13,0)</f>
        <v>48.686399999999992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41</v>
      </c>
      <c r="E632" s="2">
        <f>Tabela22567891011121314[[#This Row],[PRODUZIDAS]]*VLOOKUP(Tabela22567891011121314[[#This Row],[SKU]],Tabela24[#All],13,0)</f>
        <v>47.527199999999993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1</v>
      </c>
      <c r="E634" s="2">
        <f>Tabela22567891011121314[[#This Row],[PRODUZIDAS]]*VLOOKUP(Tabela22567891011121314[[#This Row],[SKU]],Tabela24[#All],13,0)</f>
        <v>1.1591999999999998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Tabela22567891011121314[[#This Row],[PRODUZIDAS]]*VLOOKUP(Tabela22567891011121314[[#This Row],[SKU]],Tabela24[#All],13,0)</f>
        <v>2.3189999999999995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271.27188611856678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21</v>
      </c>
      <c r="E10" s="2">
        <f>Tabela2256789101112131415[[#This Row],[PRODUZIDAS]]*VLOOKUP(Tabela2256789101112131415[[#This Row],[SKU]],Tabela24[#All],14,0)</f>
        <v>5.7217391304347824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58</v>
      </c>
      <c r="E13" s="2">
        <f>Tabela2256789101112131415[[#This Row],[PRODUZIDAS]]*VLOOKUP(Tabela2256789101112131415[[#This Row],[SKU]],Tabela24[#All],14,0)</f>
        <v>15.802898550724638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21</v>
      </c>
      <c r="E24" s="2">
        <f>Tabela2256789101112131415[[#This Row],[PRODUZIDAS]]*VLOOKUP(Tabela2256789101112131415[[#This Row],[SKU]],Tabela24[#All],14,0)</f>
        <v>5.4082191780821915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223</v>
      </c>
      <c r="E26" s="2">
        <f>Tabela2256789101112131415[[#This Row],[PRODUZIDAS]]*VLOOKUP(Tabela2256789101112131415[[#This Row],[SKU]],Tabela24[#All],14,0)</f>
        <v>57.43013698630137</v>
      </c>
    </row>
    <row r="27" spans="2:5" x14ac:dyDescent="0.25">
      <c r="B27" s="3" t="s">
        <v>44</v>
      </c>
      <c r="C27" s="3" t="s">
        <v>45</v>
      </c>
      <c r="D27" s="1">
        <v>52</v>
      </c>
      <c r="E27" s="2">
        <f>Tabela2256789101112131415[[#This Row],[PRODUZIDAS]]*VLOOKUP(Tabela2256789101112131415[[#This Row],[SKU]],Tabela24[#All],14,0)</f>
        <v>13.391780821917807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13</v>
      </c>
      <c r="E30" s="2">
        <f>Tabela2256789101112131415[[#This Row],[PRODUZIDAS]]*VLOOKUP(Tabela2256789101112131415[[#This Row],[SKU]],Tabela24[#All],14,0)</f>
        <v>3.3479452054794518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60</v>
      </c>
      <c r="E33" s="2">
        <f>Tabela2256789101112131415[[#This Row],[PRODUZIDAS]]*VLOOKUP(Tabela2256789101112131415[[#This Row],[SKU]],Tabela24[#All],14,0)</f>
        <v>15.452054794520548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11</v>
      </c>
      <c r="E40" s="2">
        <f>Tabela2256789101112131415[[#This Row],[PRODUZIDAS]]*VLOOKUP(Tabela2256789101112131415[[#This Row],[SKU]],Tabela24[#All],14,0)</f>
        <v>2.8328767123287673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7</v>
      </c>
      <c r="E44" s="2">
        <f>Tabela2256789101112131415[[#This Row],[PRODUZIDAS]]*VLOOKUP(Tabela2256789101112131415[[#This Row],[SKU]],Tabela24[#All],14,0)</f>
        <v>1.8027397260273972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62</v>
      </c>
      <c r="E58" s="2">
        <f>Tabela2256789101112131415[[#This Row],[PRODUZIDAS]]*VLOOKUP(Tabela2256789101112131415[[#This Row],[SKU]],Tabela24[#All],14,0)</f>
        <v>15.967123287671233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>
        <v>53</v>
      </c>
      <c r="E61" s="2">
        <f>Tabela2256789101112131415[[#This Row],[PRODUZIDAS]]*VLOOKUP(Tabela2256789101112131415[[#This Row],[SKU]],Tabela24[#All],14,0)</f>
        <v>13.64931506849315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Tabela2256789101112131415[[#This Row],[PRODUZIDAS]]*VLOOKUP(Tabela2256789101112131415[[#This Row],[SKU]],Tabela24[#All],14,0)</f>
        <v>2.0602739726027397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Tabela2256789101112131415[[#This Row],[PRODUZIDAS]]*VLOOKUP(Tabela2256789101112131415[[#This Row],[SKU]],Tabela24[#All],14,0)</f>
        <v>5.16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Tabela2256789101112131415[[#This Row],[PRODUZIDAS]]*VLOOKUP(Tabela2256789101112131415[[#This Row],[SKU]],Tabela24[#All],14,0)</f>
        <v>10.32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19</v>
      </c>
      <c r="E77" s="2">
        <f>Tabela2256789101112131415[[#This Row],[PRODUZIDAS]]*VLOOKUP(Tabela2256789101112131415[[#This Row],[SKU]],Tabela24[#All],14,0)</f>
        <v>4.9020000000000001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10</v>
      </c>
      <c r="E111" s="2">
        <f>Tabela2256789101112131415[[#This Row],[PRODUZIDAS]]*VLOOKUP(Tabela2256789101112131415[[#This Row],[SKU]],Tabela24[#All],14,0)</f>
        <v>2.5760000000000001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27</v>
      </c>
      <c r="E122" s="2">
        <f>Tabela2256789101112131415[[#This Row],[PRODUZIDAS]]*VLOOKUP(Tabela2256789101112131415[[#This Row],[SKU]],Tabela24[#All],14,0)</f>
        <v>6.9569999999999999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20</v>
      </c>
      <c r="E144" s="2">
        <f>Tabela2256789101112131415[[#This Row],[PRODUZIDAS]]*VLOOKUP(Tabela2256789101112131415[[#This Row],[SKU]],Tabela24[#All],14,0)</f>
        <v>5.1542857142857148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Tabela2256789101112131415[[#This Row],[PRODUZIDAS]]*VLOOKUP(Tabela2256789101112131415[[#This Row],[SKU]],Tabela24[#All],14,0)</f>
        <v>1.5462857142857143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12</v>
      </c>
      <c r="E153" s="2">
        <f>Tabela2256789101112131415[[#This Row],[PRODUZIDAS]]*VLOOKUP(Tabela2256789101112131415[[#This Row],[SKU]],Tabela24[#All],14,0)</f>
        <v>3.0925714285714285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7</v>
      </c>
      <c r="E180" s="2">
        <f>Tabela2256789101112131415[[#This Row],[PRODUZIDAS]]*VLOOKUP(Tabela2256789101112131415[[#This Row],[SKU]],Tabela24[#All],14,0)</f>
        <v>1.8046000000000006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>
        <v>1</v>
      </c>
      <c r="E191" s="2">
        <f>Tabela2256789101112131415[[#This Row],[PRODUZIDAS]]*VLOOKUP(Tabela2256789101112131415[[#This Row],[SKU]],Tabela24[#All],14,0)</f>
        <v>0.25780000000000008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Tabela2256789101112131415[[#This Row],[PRODUZIDAS]]*VLOOKUP(Tabela2256789101112131415[[#This Row],[SKU]],Tabela24[#All],14,0)</f>
        <v>2.8336000000000001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61</v>
      </c>
      <c r="E195" s="2">
        <f>Tabela2256789101112131415[[#This Row],[PRODUZIDAS]]*VLOOKUP(Tabela2256789101112131415[[#This Row],[SKU]],Tabela24[#All],14,0)</f>
        <v>15.7136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51</v>
      </c>
      <c r="E197" s="2">
        <f>Tabela2256789101112131415[[#This Row],[PRODUZIDAS]]*VLOOKUP(Tabela2256789101112131415[[#This Row],[SKU]],Tabela24[#All],14,0)</f>
        <v>13.137599999999999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15</v>
      </c>
      <c r="E203" s="2">
        <f>Tabela2256789101112131415[[#This Row],[PRODUZIDAS]]*VLOOKUP(Tabela2256789101112131415[[#This Row],[SKU]],Tabela24[#All],14,0)</f>
        <v>3.8649999999999998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19</v>
      </c>
      <c r="E225" s="2">
        <f>Tabela2256789101112131415[[#This Row],[PRODUZIDAS]]*VLOOKUP(Tabela2256789101112131415[[#This Row],[SKU]],Tabela24[#All],14,0)</f>
        <v>4.8965714285714288</v>
      </c>
    </row>
    <row r="226" spans="2:5" x14ac:dyDescent="0.25">
      <c r="B226" s="3" t="s">
        <v>442</v>
      </c>
      <c r="C226" s="3" t="s">
        <v>443</v>
      </c>
      <c r="D226" s="1">
        <v>12</v>
      </c>
      <c r="E226" s="2">
        <f>Tabela2256789101112131415[[#This Row],[PRODUZIDAS]]*VLOOKUP(Tabela2256789101112131415[[#This Row],[SKU]],Tabela24[#All],14,0)</f>
        <v>3.0925714285714285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14</v>
      </c>
      <c r="E230" s="2">
        <f>Tabela2256789101112131415[[#This Row],[PRODUZIDAS]]*VLOOKUP(Tabela2256789101112131415[[#This Row],[SKU]],Tabela24[#All],14,0)</f>
        <v>3.6080000000000001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6</v>
      </c>
      <c r="E345" s="2">
        <f>Tabela2256789101112131415[[#This Row],[PRODUZIDAS]]*VLOOKUP(Tabela2256789101112131415[[#This Row],[SKU]],Tabela24[#All],14,0)</f>
        <v>1.6439999999999997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>
        <v>6</v>
      </c>
      <c r="E361" s="2">
        <f>Tabela2256789101112131415[[#This Row],[PRODUZIDAS]]*VLOOKUP(Tabela2256789101112131415[[#This Row],[SKU]],Tabela24[#All],14,0)</f>
        <v>1.6363636363636362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>
        <v>1</v>
      </c>
      <c r="E443" s="2">
        <f>Tabela2256789101112131415[[#This Row],[PRODUZIDAS]]*VLOOKUP(Tabela2256789101112131415[[#This Row],[SKU]],Tabela24[#All],14,0)</f>
        <v>0.18920000000000006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15</v>
      </c>
      <c r="E557" s="2">
        <f>Tabela2256789101112131415[[#This Row],[PRODUZIDAS]]*VLOOKUP(Tabela2256789101112131415[[#This Row],[SKU]],Tabela24[#All],14,0)</f>
        <v>3.8639999999999999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42</v>
      </c>
      <c r="E626" s="2">
        <f>Tabela2256789101112131415[[#This Row],[PRODUZIDAS]]*VLOOKUP(Tabela2256789101112131415[[#This Row],[SKU]],Tabela24[#All],14,0)</f>
        <v>10.8192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41</v>
      </c>
      <c r="E632" s="2">
        <f>Tabela2256789101112131415[[#This Row],[PRODUZIDAS]]*VLOOKUP(Tabela2256789101112131415[[#This Row],[SKU]],Tabela24[#All],14,0)</f>
        <v>10.5616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1</v>
      </c>
      <c r="E634" s="2">
        <f>Tabela2256789101112131415[[#This Row],[PRODUZIDAS]]*VLOOKUP(Tabela2256789101112131415[[#This Row],[SKU]],Tabela24[#All],14,0)</f>
        <v>0.2576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Tabela2256789101112131415[[#This Row],[PRODUZIDAS]]*VLOOKUP(Tabela2256789101112131415[[#This Row],[SKU]],Tabela24[#All],14,0)</f>
        <v>0.51533333333333331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2025-03-24T13:05:27Z</dcterms:modified>
</cp:coreProperties>
</file>