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2E367AA9-B0CC-4678-A697-AD96C2FAA76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<sst xmlns="http://schemas.openxmlformats.org/spreadsheetml/2006/main" count="26032" uniqueCount="1899">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</sst>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45726</v>
      </c>
      <c r="C2" s="31"/>
      <c r="D2" s="33">
        <f>SUM(Tabela15[VALOR])</f>
        <v>5687.9102131890522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356.20111688311687</v>
      </c>
      <c r="D7" s="26"/>
      <c r="E7" s="26">
        <f>Tabela15[[#This Row],[VALOR]]-Tabela15[[#This Row],[Custo Setor]]</f>
        <v>356.20111688311687</v>
      </c>
    </row>
    <row r="8" spans="2:5" x14ac:dyDescent="0.25">
      <c r="B8" t="s">
        <v>1883</v>
      </c>
      <c r="C8" s="21">
        <f t="array" ref="C8">'2 - CORTE VOIL'!G4</f>
        <v>381.87959999999998</v>
      </c>
      <c r="D8" s="26"/>
      <c r="E8" s="26">
        <f>Tabela15[[#This Row],[VALOR]]-Tabela15[[#This Row],[Custo Setor]]</f>
        <v>381.87959999999998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585.04653666455476</v>
      </c>
      <c r="D10" s="26"/>
      <c r="E10" s="26">
        <f>Tabela15[[#This Row],[VALOR]]-Tabela15[[#This Row],[Custo Setor]]</f>
        <v>585.04653666455476</v>
      </c>
    </row>
    <row r="11" spans="2:5" x14ac:dyDescent="0.25">
      <c r="B11" t="s">
        <v>1886</v>
      </c>
      <c r="C11" s="21">
        <f t="array" ref="C11">'5 - EMENDA'!G4</f>
        <v>32.225000000000001</v>
      </c>
      <c r="D11" s="26"/>
      <c r="E11" s="26">
        <f>Tabela15[[#This Row],[VALOR]]-Tabela15[[#This Row],[Custo Setor]]</f>
        <v>32.225000000000001</v>
      </c>
    </row>
    <row r="12" spans="2:5" x14ac:dyDescent="0.25">
      <c r="B12" t="s">
        <v>1887</v>
      </c>
      <c r="C12" s="21">
        <f>'6 - OVERLOQUE'!G4</f>
        <v>7.120636363636363</v>
      </c>
      <c r="D12" s="26"/>
      <c r="E12" s="26">
        <f>Tabela15[[#This Row],[VALOR]]-Tabela15[[#This Row],[Custo Setor]]</f>
        <v>7.120636363636363</v>
      </c>
    </row>
    <row r="13" spans="2:5" x14ac:dyDescent="0.25">
      <c r="B13" t="s">
        <v>1888</v>
      </c>
      <c r="C13" s="21">
        <f t="array" ref="C13">'7 - PALETEIRA'!G4</f>
        <v>625.50207550412676</v>
      </c>
      <c r="D13" s="26"/>
      <c r="E13" s="26">
        <f>Tabela15[[#This Row],[VALOR]]-Tabela15[[#This Row],[Custo Setor]]</f>
        <v>625.50207550412676</v>
      </c>
    </row>
    <row r="14" spans="2:5" x14ac:dyDescent="0.25">
      <c r="B14" t="s">
        <v>1889</v>
      </c>
      <c r="C14" s="21">
        <f>'8 - ACABAMENTO'!G4</f>
        <v>834.29333523639332</v>
      </c>
      <c r="D14" s="26"/>
      <c r="E14" s="26">
        <f>Tabela15[[#This Row],[VALOR]]-Tabela15[[#This Row],[Custo Setor]]</f>
        <v>834.29333523639332</v>
      </c>
    </row>
    <row r="15" spans="2:5" x14ac:dyDescent="0.25">
      <c r="B15" t="s">
        <v>1890</v>
      </c>
      <c r="C15" s="21">
        <f t="array" ref="C15">'9 - FURO'!G4</f>
        <v>587.10338752942494</v>
      </c>
      <c r="D15" s="26"/>
      <c r="E15" s="26">
        <f>Tabela15[[#This Row],[VALOR]]-Tabela15[[#This Row],[Custo Setor]]</f>
        <v>587.10338752942494</v>
      </c>
    </row>
    <row r="16" spans="2:5" x14ac:dyDescent="0.25">
      <c r="B16" t="s">
        <v>1891</v>
      </c>
      <c r="C16" s="21">
        <f t="array" ref="C16">'10 - ILHOS'!G4</f>
        <v>913.09152855866591</v>
      </c>
      <c r="D16" s="26"/>
      <c r="E16" s="26">
        <f>Tabela15[[#This Row],[VALOR]]-Tabela15[[#This Row],[Custo Setor]]</f>
        <v>913.09152855866591</v>
      </c>
    </row>
    <row r="17" spans="2:5" x14ac:dyDescent="0.25">
      <c r="B17" t="s">
        <v>1892</v>
      </c>
      <c r="C17" s="21">
        <f t="array" ref="C17">'11 - DOBRA'!G4</f>
        <v>1117.1839061856547</v>
      </c>
      <c r="D17" s="26"/>
      <c r="E17" s="26">
        <f>Tabela15[[#This Row],[VALOR]]-Tabela15[[#This Row],[Custo Setor]]</f>
        <v>1117.1839061856547</v>
      </c>
    </row>
    <row r="18" spans="2:5" x14ac:dyDescent="0.25">
      <c r="B18" t="s">
        <v>1893</v>
      </c>
      <c r="C18" s="21">
        <f t="array" ref="C18">'12 - EMBALAGEM'!G4</f>
        <v>248.2630902634788</v>
      </c>
      <c r="D18" s="26"/>
      <c r="E18" s="26">
        <f>Tabela15[[#This Row],[VALOR]]-Tabela15[[#This Row],[Custo Setor]]</f>
        <v>248.2630902634788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5687.9102131890522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06" workbookViewId="0">
      <selection activeCell="D227" sqref="D22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356.20111688311687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200</v>
      </c>
      <c r="E108" s="2">
        <f>Tabela2[[#This Row],[PRODUZIDAS]]*VLOOKUP(Tabela2[[#This Row],[SKU]],Tabela24[#All],3,0)</f>
        <v>30.911999999999995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>
        <v>100</v>
      </c>
      <c r="E113" s="2">
        <f>Tabela2[[#This Row],[PRODUZIDAS]]*VLOOKUP(Tabela2[[#This Row],[SKU]],Tabela24[#All],3,0)</f>
        <v>15.455999999999998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>
        <v>80</v>
      </c>
      <c r="E125" s="2">
        <f>Tabela2[[#This Row],[PRODUZIDAS]]*VLOOKUP(Tabela2[[#This Row],[SKU]],Tabela24[#All],3,0)</f>
        <v>25.766666666666666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>
        <v>10</v>
      </c>
      <c r="E190" s="2">
        <f>Tabela2[[#This Row],[PRODUZIDAS]]*VLOOKUP(Tabela2[[#This Row],[SKU]],Tabela24[#All],3,0)</f>
        <v>3.867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>
        <v>600</v>
      </c>
      <c r="E194" s="2">
        <f>Tabela2[[#This Row],[PRODUZIDAS]]*VLOOKUP(Tabela2[[#This Row],[SKU]],Tabela24[#All],3,0)</f>
        <v>92.73599999999999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400</v>
      </c>
      <c r="E197" s="2">
        <f>Tabela2[[#This Row],[PRODUZIDAS]]*VLOOKUP(Tabela2[[#This Row],[SKU]],Tabela24[#All],3,0)</f>
        <v>61.823999999999991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Tabela2[[#This Row],[PRODUZIDAS]]*VLOOKUP(Tabela2[[#This Row],[SKU]],Tabela24[#All],3,0)</f>
        <v>0.96642857142857153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50</v>
      </c>
      <c r="E230" s="2">
        <f>Tabela2[[#This Row],[PRODUZIDAS]]*VLOOKUP(Tabela2[[#This Row],[SKU]],Tabela24[#All],3,0)</f>
        <v>16.107142857142858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>
        <v>3</v>
      </c>
      <c r="E297" s="2">
        <f>Tabela2[[#This Row],[PRODUZIDAS]]*VLOOKUP(Tabela2[[#This Row],[SKU]],Tabela24[#All],3,0)</f>
        <v>2.4545454545454541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>
        <v>1</v>
      </c>
      <c r="E319" s="2">
        <f>Tabela2[[#This Row],[PRODUZIDAS]]*VLOOKUP(Tabela2[[#This Row],[SKU]],Tabela24[#All],3,0)</f>
        <v>1.2613333333333334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>
        <v>70</v>
      </c>
      <c r="E928" s="2">
        <f>Tabela2[[#This Row],[PRODUZIDAS]]*VLOOKUP(Tabela2[[#This Row],[SKU]],Tabela24[#All],3,0)</f>
        <v>75.600000000000009</v>
      </c>
    </row>
    <row r="929" spans="2:5" x14ac:dyDescent="0.25">
      <c r="B929" s="3" t="s">
        <v>1875</v>
      </c>
      <c r="C929" s="3" t="s">
        <v>1877</v>
      </c>
      <c r="D929" s="1">
        <v>91</v>
      </c>
      <c r="E929" s="2">
        <f>Tabela2[[#This Row],[PRODUZIDAS]]*VLOOKUP(Tabela2[[#This Row],[SKU]],Tabela24[#All],3,0)</f>
        <v>29.250000000000007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0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381.87959999999998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7</v>
      </c>
      <c r="E108" s="2">
        <f>Tabela225[[#This Row],[PRODUZIDAS]]*VLOOKUP(Tabela225[[#This Row],[SKU]],Tabela24[#All],4,0)</f>
        <v>3.7867199999999999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2</v>
      </c>
      <c r="E110" s="2">
        <f>Tabela225[[#This Row],[PRODUZIDAS]]*VLOOKUP(Tabela225[[#This Row],[SKU]],Tabela24[#All],4,0)</f>
        <v>1.08192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2</v>
      </c>
      <c r="E114" s="2">
        <f>Tabela225[[#This Row],[PRODUZIDAS]]*VLOOKUP(Tabela225[[#This Row],[SKU]],Tabela24[#All],4,0)</f>
        <v>1.08192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>
        <v>1.5</v>
      </c>
      <c r="E116" s="2">
        <f>Tabela225[[#This Row],[PRODUZIDAS]]*VLOOKUP(Tabela225[[#This Row],[SKU]],Tabela24[#All],4,0)</f>
        <v>0.81143999999999994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>
        <v>1.5</v>
      </c>
      <c r="E118" s="2">
        <f>Tabela225[[#This Row],[PRODUZIDAS]]*VLOOKUP(Tabela225[[#This Row],[SKU]],Tabela24[#All],4,0)</f>
        <v>0.81143999999999994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>
        <v>345.5</v>
      </c>
      <c r="E193" s="2">
        <f>Tabela225[[#This Row],[PRODUZIDAS]]*VLOOKUP(Tabela225[[#This Row],[SKU]],Tabela24[#All],4,0)</f>
        <v>186.90168</v>
      </c>
    </row>
    <row r="194" spans="2:5" x14ac:dyDescent="0.25">
      <c r="B194" s="3" t="s">
        <v>378</v>
      </c>
      <c r="C194" s="3" t="s">
        <v>379</v>
      </c>
      <c r="D194" s="1">
        <v>8</v>
      </c>
      <c r="E194" s="2">
        <f>Tabela225[[#This Row],[PRODUZIDAS]]*VLOOKUP(Tabela225[[#This Row],[SKU]],Tabela24[#All],4,0)</f>
        <v>4.32768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335</v>
      </c>
      <c r="E197" s="2">
        <f>Tabela225[[#This Row],[PRODUZIDAS]]*VLOOKUP(Tabela225[[#This Row],[SKU]],Tabela24[#All],4,0)</f>
        <v>181.2216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Tabela225[[#This Row],[PRODUZIDAS]]*VLOOKUP(Tabela225[[#This Row],[SKU]],Tabela24[#All],4,0)</f>
        <v>0.92759999999999987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>
        <v>1</v>
      </c>
      <c r="E221" s="2">
        <f>Tabela225[[#This Row],[PRODUZIDAS]]*VLOOKUP(Tabela225[[#This Row],[SKU]],Tabela24[#All],4,0)</f>
        <v>0.92759999999999987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85" workbookViewId="0">
      <selection activeCell="D196" sqref="D19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585.04653666455476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10.5</v>
      </c>
      <c r="E122" s="2">
        <f>Tabela22567[[#This Row],[PRODUZIDAS]]*VLOOKUP(Tabela22567[[#This Row],[SKU]],Tabela24[#All],6,0)</f>
        <v>13.5275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3</v>
      </c>
      <c r="E144" s="2">
        <f>Tabela22567[[#This Row],[PRODUZIDAS]]*VLOOKUP(Tabela22567[[#This Row],[SKU]],Tabela24[#All],6,0)</f>
        <v>3.8657142857142861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>
        <v>5</v>
      </c>
      <c r="E186" s="2">
        <f>Tabela22567[[#This Row],[PRODUZIDAS]]*VLOOKUP(Tabela22567[[#This Row],[SKU]],Tabela24[#All],6,0)</f>
        <v>7.089500000000001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184.5</v>
      </c>
      <c r="E193" s="2">
        <f>Tabela22567[[#This Row],[PRODUZIDAS]]*VLOOKUP(Tabela22567[[#This Row],[SKU]],Tabela24[#All],6,0)</f>
        <v>213.87239999999997</v>
      </c>
    </row>
    <row r="194" spans="2:5" x14ac:dyDescent="0.25">
      <c r="B194" s="3" t="s">
        <v>378</v>
      </c>
      <c r="C194" s="3" t="s">
        <v>379</v>
      </c>
      <c r="D194" s="1">
        <v>37.5</v>
      </c>
      <c r="E194" s="2">
        <f>Tabela22567[[#This Row],[PRODUZIDAS]]*VLOOKUP(Tabela22567[[#This Row],[SKU]],Tabela24[#All],6,0)</f>
        <v>43.469999999999992</v>
      </c>
    </row>
    <row r="195" spans="2:5" x14ac:dyDescent="0.25">
      <c r="B195" s="3" t="s">
        <v>380</v>
      </c>
      <c r="C195" s="3" t="s">
        <v>381</v>
      </c>
      <c r="D195" s="1">
        <v>14</v>
      </c>
      <c r="E195" s="2">
        <f>Tabela22567[[#This Row],[PRODUZIDAS]]*VLOOKUP(Tabela22567[[#This Row],[SKU]],Tabela24[#All],6,0)</f>
        <v>16.228799999999996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185.5</v>
      </c>
      <c r="E197" s="2">
        <f>Tabela22567[[#This Row],[PRODUZIDAS]]*VLOOKUP(Tabela22567[[#This Row],[SKU]],Tabela24[#All],6,0)</f>
        <v>215.03159999999997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Tabela22567[[#This Row],[PRODUZIDAS]]*VLOOKUP(Tabela22567[[#This Row],[SKU]],Tabela24[#All],6,0)</f>
        <v>3.8657142857142861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>
        <v>5</v>
      </c>
      <c r="E258" s="2">
        <f>Tabela22567[[#This Row],[PRODUZIDAS]]*VLOOKUP(Tabela22567[[#This Row],[SKU]],Tabela24[#All],6,0)</f>
        <v>6.9165853658536598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>
        <v>6</v>
      </c>
      <c r="E260" s="2">
        <f>Tabela22567[[#This Row],[PRODUZIDAS]]*VLOOKUP(Tabela22567[[#This Row],[SKU]],Tabela24[#All],6,0)</f>
        <v>8.5074000000000005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>
        <v>5</v>
      </c>
      <c r="E263" s="2">
        <f>Tabela22567[[#This Row],[PRODUZIDAS]]*VLOOKUP(Tabela22567[[#This Row],[SKU]],Tabela24[#All],6,0)</f>
        <v>7.089500000000001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>
        <v>2</v>
      </c>
      <c r="E266" s="2">
        <f>Tabela22567[[#This Row],[PRODUZIDAS]]*VLOOKUP(Tabela22567[[#This Row],[SKU]],Tabela24[#All],6,0)</f>
        <v>2.8358000000000003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3</v>
      </c>
      <c r="E293" s="2">
        <f>Tabela22567[[#This Row],[PRODUZIDAS]]*VLOOKUP(Tabela22567[[#This Row],[SKU]],Tabela24[#All],6,0)</f>
        <v>5.1136363636363633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>
        <v>3</v>
      </c>
      <c r="E296" s="2">
        <f>Tabela22567[[#This Row],[PRODUZIDAS]]*VLOOKUP(Tabela22567[[#This Row],[SKU]],Tabela24[#All],6,0)</f>
        <v>5.1136363636363633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8</v>
      </c>
      <c r="E317" s="2">
        <f>Tabela22567[[#This Row],[PRODUZIDAS]]*VLOOKUP(Tabela22567[[#This Row],[SKU]],Tabela24[#All],6,0)</f>
        <v>15.766666666666664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>
        <v>3</v>
      </c>
      <c r="E319" s="2">
        <f>Tabela22567[[#This Row],[PRODUZIDAS]]*VLOOKUP(Tabela22567[[#This Row],[SKU]],Tabela24[#All],6,0)</f>
        <v>5.9124999999999988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5.5</v>
      </c>
      <c r="E321" s="2">
        <f>Tabela22567[[#This Row],[PRODUZIDAS]]*VLOOKUP(Tabela22567[[#This Row],[SKU]],Tabela24[#All],6,0)</f>
        <v>10.839583333333332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169" workbookViewId="0">
      <selection activeCell="D191" sqref="D19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32.225000000000001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>
        <v>10</v>
      </c>
      <c r="E190" s="2">
        <f>Tabela225678[[#This Row],[PRODUZIDAS]]*VLOOKUP(Tabela225678[[#This Row],[SKU]],Tabela24[#All],7,0)</f>
        <v>32.225000000000001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73" workbookViewId="0">
      <selection activeCell="D297" sqref="D29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7.120636363636363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6</v>
      </c>
      <c r="E296" s="2">
        <f>Tabela2256789[[#This Row],[PRODUZIDAS]]*VLOOKUP(Tabela2256789[[#This Row],[SKU]],Tabela24[#All],8,0)</f>
        <v>2.8636363636363633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>
        <v>9</v>
      </c>
      <c r="E320" s="2">
        <f>Tabela2256789[[#This Row],[PRODUZIDAS]]*VLOOKUP(Tabela2256789[[#This Row],[SKU]],Tabela24[#All],8,0)</f>
        <v>4.2569999999999997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625.50207550412676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125</v>
      </c>
      <c r="E19" s="2">
        <f>Tabela225678910[[#This Row],[PRODUZIDAS]]*VLOOKUP(Tabela225678910[[#This Row],[SKU]],Tabela24[#All],9,0)</f>
        <v>51.086956521739118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Tabela225678910[[#This Row],[PRODUZIDAS]]*VLOOKUP(Tabela225678910[[#This Row],[SKU]],Tabela24[#All],9,0)</f>
        <v>6.6958904109589046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160</v>
      </c>
      <c r="E144" s="2">
        <f>Tabela225678910[[#This Row],[PRODUZIDAS]]*VLOOKUP(Tabela225678910[[#This Row],[SKU]],Tabela24[#All],9,0)</f>
        <v>164.93714285714287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>
        <v>100</v>
      </c>
      <c r="E153" s="2">
        <f>Tabela225678910[[#This Row],[PRODUZIDAS]]*VLOOKUP(Tabela225678910[[#This Row],[SKU]],Tabela24[#All],9,0)</f>
        <v>103.08571428571429</v>
      </c>
    </row>
    <row r="154" spans="2:5" x14ac:dyDescent="0.25">
      <c r="B154" s="3" t="s">
        <v>298</v>
      </c>
      <c r="C154" s="3" t="s">
        <v>299</v>
      </c>
      <c r="D154" s="1">
        <v>40</v>
      </c>
      <c r="E154" s="2">
        <f>Tabela225678910[[#This Row],[PRODUZIDAS]]*VLOOKUP(Tabela225678910[[#This Row],[SKU]],Tabela24[#All],9,0)</f>
        <v>41.234285714285718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>
        <v>10</v>
      </c>
      <c r="E174" s="2">
        <f>Tabela225678910[[#This Row],[PRODUZIDAS]]*VLOOKUP(Tabela225678910[[#This Row],[SKU]],Tabela24[#All],9,0)</f>
        <v>10.30857142857143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>
        <v>1</v>
      </c>
      <c r="E190" s="2">
        <f>Tabela225678910[[#This Row],[PRODUZIDAS]]*VLOOKUP(Tabela225678910[[#This Row],[SKU]],Tabela24[#All],9,0)</f>
        <v>1.5468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100</v>
      </c>
      <c r="E194" s="2">
        <f>Tabela225678910[[#This Row],[PRODUZIDAS]]*VLOOKUP(Tabela225678910[[#This Row],[SKU]],Tabela24[#All],9,0)</f>
        <v>64.400000000000006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>
        <v>82.5</v>
      </c>
      <c r="E227" s="2">
        <f>Tabela225678910[[#This Row],[PRODUZIDAS]]*VLOOKUP(Tabela225678910[[#This Row],[SKU]],Tabela24[#All],9,0)</f>
        <v>85.045714285714297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>
        <v>6</v>
      </c>
      <c r="E443" s="2">
        <f>Tabela225678910[[#This Row],[PRODUZIDAS]]*VLOOKUP(Tabela225678910[[#This Row],[SKU]],Tabela24[#All],9,0)</f>
        <v>5.676000000000001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Tabela225678910[[#This Row],[PRODUZIDAS]]*VLOOKUP(Tabela225678910[[#This Row],[SKU]],Tabela24[#All],9,0)</f>
        <v>19.324999999999999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>
        <v>70</v>
      </c>
      <c r="E658" s="2">
        <f>Tabela225678910[[#This Row],[PRODUZIDAS]]*VLOOKUP(Tabela225678910[[#This Row],[SKU]],Tabela24[#All],9,0)</f>
        <v>72.160000000000011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4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834.29333523639332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53</v>
      </c>
      <c r="E18" s="2">
        <f>Tabela22567891011[[#This Row],[PRODUZIDAS]]*VLOOKUP(Tabela22567891011[[#This Row],[SKU]],Tabela24[#All],10,0)</f>
        <v>21.660869565217386</v>
      </c>
    </row>
    <row r="19" spans="2:5" x14ac:dyDescent="0.25">
      <c r="B19" s="3" t="s">
        <v>28</v>
      </c>
      <c r="C19" s="3" t="s">
        <v>29</v>
      </c>
      <c r="D19" s="1">
        <v>121.5</v>
      </c>
      <c r="E19" s="2">
        <f>Tabela22567891011[[#This Row],[PRODUZIDAS]]*VLOOKUP(Tabela22567891011[[#This Row],[SKU]],Tabela24[#All],10,0)</f>
        <v>49.656521739130426</v>
      </c>
    </row>
    <row r="20" spans="2:5" x14ac:dyDescent="0.25">
      <c r="B20" s="3" t="s">
        <v>30</v>
      </c>
      <c r="C20" s="3" t="s">
        <v>31</v>
      </c>
      <c r="D20" s="1">
        <v>125</v>
      </c>
      <c r="E20" s="2">
        <f>Tabela22567891011[[#This Row],[PRODUZIDAS]]*VLOOKUP(Tabela22567891011[[#This Row],[SKU]],Tabela24[#All],10,0)</f>
        <v>51.086956521739118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19.5</v>
      </c>
      <c r="E40" s="2">
        <f>Tabela22567891011[[#This Row],[PRODUZIDAS]]*VLOOKUP(Tabela22567891011[[#This Row],[SKU]],Tabela24[#All],10,0)</f>
        <v>14.312465753424654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7</v>
      </c>
      <c r="E46" s="2">
        <f>Tabela22567891011[[#This Row],[PRODUZIDAS]]*VLOOKUP(Tabela22567891011[[#This Row],[SKU]],Tabela24[#All],10,0)</f>
        <v>5.1378082191780807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42.5</v>
      </c>
      <c r="E60" s="2">
        <f>Tabela22567891011[[#This Row],[PRODUZIDAS]]*VLOOKUP(Tabela22567891011[[#This Row],[SKU]],Tabela24[#All],10,0)</f>
        <v>31.193835616438349</v>
      </c>
    </row>
    <row r="61" spans="2:5" x14ac:dyDescent="0.25">
      <c r="B61" s="3" t="s">
        <v>112</v>
      </c>
      <c r="C61" s="3" t="s">
        <v>113</v>
      </c>
      <c r="D61" s="1">
        <v>9.5</v>
      </c>
      <c r="E61" s="2">
        <f>Tabela22567891011[[#This Row],[PRODUZIDAS]]*VLOOKUP(Tabela22567891011[[#This Row],[SKU]],Tabela24[#All],10,0)</f>
        <v>6.9727397260273953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>
        <v>6</v>
      </c>
      <c r="E78" s="2">
        <f>Tabela22567891011[[#This Row],[PRODUZIDAS]]*VLOOKUP(Tabela22567891011[[#This Row],[SKU]],Tabela24[#All],10,0)</f>
        <v>4.7987999999999991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>
        <v>3.5</v>
      </c>
      <c r="E104" s="2">
        <f>Tabela22567891011[[#This Row],[PRODUZIDAS]]*VLOOKUP(Tabela22567891011[[#This Row],[SKU]],Tabela24[#All],10,0)</f>
        <v>2.7992999999999997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40</v>
      </c>
      <c r="E108" s="2">
        <f>Tabela22567891011[[#This Row],[PRODUZIDAS]]*VLOOKUP(Tabela22567891011[[#This Row],[SKU]],Tabela24[#All],10,0)</f>
        <v>25.76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88</v>
      </c>
      <c r="E111" s="2">
        <f>Tabela22567891011[[#This Row],[PRODUZIDAS]]*VLOOKUP(Tabela22567891011[[#This Row],[SKU]],Tabela24[#All],10,0)</f>
        <v>56.672000000000004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3</v>
      </c>
      <c r="E122" s="2">
        <f>Tabela22567891011[[#This Row],[PRODUZIDAS]]*VLOOKUP(Tabela22567891011[[#This Row],[SKU]],Tabela24[#All],10,0)</f>
        <v>2.7054999999999993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>
        <v>35</v>
      </c>
      <c r="E136" s="2">
        <f>Tabela22567891011[[#This Row],[PRODUZIDAS]]*VLOOKUP(Tabela22567891011[[#This Row],[SKU]],Tabela24[#All],10,0)</f>
        <v>31.564166666666662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34.5</v>
      </c>
      <c r="E144" s="2">
        <f>Tabela22567891011[[#This Row],[PRODUZIDAS]]*VLOOKUP(Tabela22567891011[[#This Row],[SKU]],Tabela24[#All],10,0)</f>
        <v>40.01014285714286</v>
      </c>
    </row>
    <row r="145" spans="2:5" x14ac:dyDescent="0.25">
      <c r="B145" s="3" t="s">
        <v>280</v>
      </c>
      <c r="C145" s="3" t="s">
        <v>281</v>
      </c>
      <c r="D145" s="1">
        <v>5</v>
      </c>
      <c r="E145" s="2">
        <f>Tabela22567891011[[#This Row],[PRODUZIDAS]]*VLOOKUP(Tabela22567891011[[#This Row],[SKU]],Tabela24[#All],10,0)</f>
        <v>5.798571428571428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28</v>
      </c>
      <c r="E150" s="2">
        <f>Tabela22567891011[[#This Row],[PRODUZIDAS]]*VLOOKUP(Tabela22567891011[[#This Row],[SKU]],Tabela24[#All],10,0)</f>
        <v>32.472000000000001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>
        <v>1</v>
      </c>
      <c r="E190" s="2">
        <f>Tabela22567891011[[#This Row],[PRODUZIDAS]]*VLOOKUP(Tabela22567891011[[#This Row],[SKU]],Tabela24[#All],10,0)</f>
        <v>1.5468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51.5</v>
      </c>
      <c r="E194" s="2">
        <f>Tabela22567891011[[#This Row],[PRODUZIDAS]]*VLOOKUP(Tabela22567891011[[#This Row],[SKU]],Tabela24[#All],10,0)</f>
        <v>33.166000000000004</v>
      </c>
    </row>
    <row r="195" spans="2:5" x14ac:dyDescent="0.25">
      <c r="B195" s="3" t="s">
        <v>380</v>
      </c>
      <c r="C195" s="3" t="s">
        <v>381</v>
      </c>
      <c r="D195" s="1">
        <v>62</v>
      </c>
      <c r="E195" s="2">
        <f>Tabela22567891011[[#This Row],[PRODUZIDAS]]*VLOOKUP(Tabela22567891011[[#This Row],[SKU]],Tabela24[#All],10,0)</f>
        <v>39.928000000000004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>
        <v>24.5</v>
      </c>
      <c r="E204" s="2">
        <f>Tabela22567891011[[#This Row],[PRODUZIDAS]]*VLOOKUP(Tabela22567891011[[#This Row],[SKU]],Tabela24[#All],10,0)</f>
        <v>22.094916666666663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8</v>
      </c>
      <c r="E230" s="2">
        <f>Tabela22567891011[[#This Row],[PRODUZIDAS]]*VLOOKUP(Tabela22567891011[[#This Row],[SKU]],Tabela24[#All],10,0)</f>
        <v>9.2777142857142856</v>
      </c>
    </row>
    <row r="231" spans="2:5" x14ac:dyDescent="0.25">
      <c r="B231" s="3" t="s">
        <v>452</v>
      </c>
      <c r="C231" s="3" t="s">
        <v>453</v>
      </c>
      <c r="D231" s="1">
        <v>70</v>
      </c>
      <c r="E231" s="2">
        <f>Tabela22567891011[[#This Row],[PRODUZIDAS]]*VLOOKUP(Tabela22567891011[[#This Row],[SKU]],Tabela24[#All],10,0)</f>
        <v>81.179999999999993</v>
      </c>
    </row>
    <row r="232" spans="2:5" x14ac:dyDescent="0.25">
      <c r="B232" s="3" t="s">
        <v>454</v>
      </c>
      <c r="C232" s="3" t="s">
        <v>455</v>
      </c>
      <c r="D232" s="1">
        <v>15</v>
      </c>
      <c r="E232" s="2">
        <f>Tabela22567891011[[#This Row],[PRODUZIDAS]]*VLOOKUP(Tabela22567891011[[#This Row],[SKU]],Tabela24[#All],10,0)</f>
        <v>17.395714285714284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>
        <v>10</v>
      </c>
      <c r="E252" s="2">
        <f>Tabela22567891011[[#This Row],[PRODUZIDAS]]*VLOOKUP(Tabela22567891011[[#This Row],[SKU]],Tabela24[#All],10,0)</f>
        <v>11.597142857142856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>
        <v>5</v>
      </c>
      <c r="E320" s="2">
        <f>Tabela22567891011[[#This Row],[PRODUZIDAS]]*VLOOKUP(Tabela22567891011[[#This Row],[SKU]],Tabela24[#All],10,0)</f>
        <v>6.3066666666666666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>
        <v>5.5</v>
      </c>
      <c r="E623" s="2">
        <f>Tabela22567891011[[#This Row],[PRODUZIDAS]]*VLOOKUP(Tabela22567891011[[#This Row],[SKU]],Tabela24[#All],10,0)</f>
        <v>6.3784285714285716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41.5</v>
      </c>
      <c r="E627" s="2">
        <f>Tabela22567891011[[#This Row],[PRODUZIDAS]]*VLOOKUP(Tabela22567891011[[#This Row],[SKU]],Tabela24[#All],10,0)</f>
        <v>26.725999999999999</v>
      </c>
    </row>
    <row r="628" spans="2:5" x14ac:dyDescent="0.25">
      <c r="B628" s="3" t="s">
        <v>1246</v>
      </c>
      <c r="C628" s="3" t="s">
        <v>1247</v>
      </c>
      <c r="D628" s="1">
        <v>43</v>
      </c>
      <c r="E628" s="2">
        <f>Tabela22567891011[[#This Row],[PRODUZIDAS]]*VLOOKUP(Tabela22567891011[[#This Row],[SKU]],Tabela24[#All],10,0)</f>
        <v>27.692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>
        <v>33</v>
      </c>
      <c r="E632" s="2">
        <f>Tabela22567891011[[#This Row],[PRODUZIDAS]]*VLOOKUP(Tabela22567891011[[#This Row],[SKU]],Tabela24[#All],10,0)</f>
        <v>21.251999999999999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>
        <v>20</v>
      </c>
      <c r="E642" s="2">
        <f>Tabela22567891011[[#This Row],[PRODUZIDAS]]*VLOOKUP(Tabela22567891011[[#This Row],[SKU]],Tabela24[#All],10,0)</f>
        <v>18.036666666666662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>
        <v>7.5</v>
      </c>
      <c r="E644" s="2">
        <f>Tabela22567891011[[#This Row],[PRODUZIDAS]]*VLOOKUP(Tabela22567891011[[#This Row],[SKU]],Tabela24[#All],10,0)</f>
        <v>6.763749999999999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35</v>
      </c>
      <c r="E658" s="2">
        <f>Tabela22567891011[[#This Row],[PRODUZIDAS]]*VLOOKUP(Tabela22567891011[[#This Row],[SKU]],Tabela24[#All],10,0)</f>
        <v>40.589999999999996</v>
      </c>
    </row>
    <row r="659" spans="2:5" x14ac:dyDescent="0.25">
      <c r="B659" s="3" t="s">
        <v>1308</v>
      </c>
      <c r="C659" s="3" t="s">
        <v>1309</v>
      </c>
      <c r="D659" s="1">
        <v>50</v>
      </c>
      <c r="E659" s="2">
        <f>Tabela22567891011[[#This Row],[PRODUZIDAS]]*VLOOKUP(Tabela22567891011[[#This Row],[SKU]],Tabela24[#All],10,0)</f>
        <v>57.985714285714288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5</v>
      </c>
      <c r="E662" s="2">
        <f>Tabela22567891011[[#This Row],[PRODUZIDAS]]*VLOOKUP(Tabela22567891011[[#This Row],[SKU]],Tabela24[#All],10,0)</f>
        <v>5.798571428571428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15.5</v>
      </c>
      <c r="E664" s="2">
        <f>Tabela22567891011[[#This Row],[PRODUZIDAS]]*VLOOKUP(Tabela22567891011[[#This Row],[SKU]],Tabela24[#All],10,0)</f>
        <v>17.975571428571428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0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587.10338752942494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8</v>
      </c>
      <c r="E10" s="2">
        <f>Tabela2256789101112[[#This Row],[PRODUZIDAS]]*VLOOKUP(Tabela2256789101112[[#This Row],[SKU]],Tabela24[#All],11,0)</f>
        <v>5.9942028985507241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>
        <v>75</v>
      </c>
      <c r="E12" s="2">
        <f>Tabela2256789101112[[#This Row],[PRODUZIDAS]]*VLOOKUP(Tabela2256789101112[[#This Row],[SKU]],Tabela24[#All],11,0)</f>
        <v>56.195652173913039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10.5</v>
      </c>
      <c r="E16" s="2">
        <f>Tabela2256789101112[[#This Row],[PRODUZIDAS]]*VLOOKUP(Tabela2256789101112[[#This Row],[SKU]],Tabela24[#All],11,0)</f>
        <v>7.8673913043478256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75.5</v>
      </c>
      <c r="E18" s="2">
        <f>Tabela2256789101112[[#This Row],[PRODUZIDAS]]*VLOOKUP(Tabela2256789101112[[#This Row],[SKU]],Tabela24[#All],11,0)</f>
        <v>56.57028985507246</v>
      </c>
    </row>
    <row r="19" spans="2:5" x14ac:dyDescent="0.25">
      <c r="B19" s="3" t="s">
        <v>28</v>
      </c>
      <c r="C19" s="3" t="s">
        <v>29</v>
      </c>
      <c r="D19" s="1">
        <v>57</v>
      </c>
      <c r="E19" s="2">
        <f>Tabela2256789101112[[#This Row],[PRODUZIDAS]]*VLOOKUP(Tabela2256789101112[[#This Row],[SKU]],Tabela24[#All],11,0)</f>
        <v>42.708695652173908</v>
      </c>
    </row>
    <row r="20" spans="2:5" x14ac:dyDescent="0.25">
      <c r="B20" s="3" t="s">
        <v>30</v>
      </c>
      <c r="C20" s="3" t="s">
        <v>31</v>
      </c>
      <c r="D20" s="1">
        <v>33</v>
      </c>
      <c r="E20" s="2">
        <f>Tabela2256789101112[[#This Row],[PRODUZIDAS]]*VLOOKUP(Tabela2256789101112[[#This Row],[SKU]],Tabela24[#All],11,0)</f>
        <v>24.726086956521737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>
        <v>64.5</v>
      </c>
      <c r="E33" s="2">
        <f>Tabela2256789101112[[#This Row],[PRODUZIDAS]]*VLOOKUP(Tabela2256789101112[[#This Row],[SKU]],Tabela24[#All],11,0)</f>
        <v>49.832876712328755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Tabela2256789101112[[#This Row],[PRODUZIDAS]]*VLOOKUP(Tabela2256789101112[[#This Row],[SKU]],Tabela24[#All],11,0)</f>
        <v>5.7945205479452042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42.5</v>
      </c>
      <c r="E111" s="2">
        <f>Tabela2256789101112[[#This Row],[PRODUZIDAS]]*VLOOKUP(Tabela2256789101112[[#This Row],[SKU]],Tabela24[#All],11,0)</f>
        <v>27.917400000000001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>
        <v>30</v>
      </c>
      <c r="E124" s="2">
        <f>Tabela2256789101112[[#This Row],[PRODUZIDAS]]*VLOOKUP(Tabela2256789101112[[#This Row],[SKU]],Tabela24[#All],11,0)</f>
        <v>21.257499999999997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>
        <v>5</v>
      </c>
      <c r="E141" s="2">
        <f>Tabela2256789101112[[#This Row],[PRODUZIDAS]]*VLOOKUP(Tabela2256789101112[[#This Row],[SKU]],Tabela24[#All],11,0)</f>
        <v>3.5429166666666663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Tabela2256789101112[[#This Row],[PRODUZIDAS]]*VLOOKUP(Tabela2256789101112[[#This Row],[SKU]],Tabela24[#All],11,0)</f>
        <v>1.5462857142857143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>
        <v>1</v>
      </c>
      <c r="E190" s="2">
        <f>Tabela2256789101112[[#This Row],[PRODUZIDAS]]*VLOOKUP(Tabela2256789101112[[#This Row],[SKU]],Tabela24[#All],11,0)</f>
        <v>0.70895000000000008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>
        <v>53.5</v>
      </c>
      <c r="E202" s="2">
        <f>Tabela2256789101112[[#This Row],[PRODUZIDAS]]*VLOOKUP(Tabela2256789101112[[#This Row],[SKU]],Tabela24[#All],11,0)</f>
        <v>35.143079999999998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>
        <v>50</v>
      </c>
      <c r="E204" s="2">
        <f>Tabela2256789101112[[#This Row],[PRODUZIDAS]]*VLOOKUP(Tabela2256789101112[[#This Row],[SKU]],Tabela24[#All],11,0)</f>
        <v>35.42916666666666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50</v>
      </c>
      <c r="E208" s="2">
        <f>Tabela2256789101112[[#This Row],[PRODUZIDAS]]*VLOOKUP(Tabela2256789101112[[#This Row],[SKU]],Tabela24[#All],11,0)</f>
        <v>35.42916666666666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30</v>
      </c>
      <c r="E225" s="2">
        <f>Tabela2256789101112[[#This Row],[PRODUZIDAS]]*VLOOKUP(Tabela2256789101112[[#This Row],[SKU]],Tabela24[#All],11,0)</f>
        <v>23.194285714285712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42.5</v>
      </c>
      <c r="E627" s="2">
        <f>Tabela2256789101112[[#This Row],[PRODUZIDAS]]*VLOOKUP(Tabela2256789101112[[#This Row],[SKU]],Tabela24[#All],11,0)</f>
        <v>27.917400000000001</v>
      </c>
    </row>
    <row r="628" spans="2:5" x14ac:dyDescent="0.25">
      <c r="B628" s="3" t="s">
        <v>1246</v>
      </c>
      <c r="C628" s="3" t="s">
        <v>1247</v>
      </c>
      <c r="D628" s="1">
        <v>36</v>
      </c>
      <c r="E628" s="2">
        <f>Tabela2256789101112[[#This Row],[PRODUZIDAS]]*VLOOKUP(Tabela2256789101112[[#This Row],[SKU]],Tabela24[#All],11,0)</f>
        <v>23.647680000000001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>
        <v>93</v>
      </c>
      <c r="E632" s="2">
        <f>Tabela2256789101112[[#This Row],[PRODUZIDAS]]*VLOOKUP(Tabela2256789101112[[#This Row],[SKU]],Tabela24[#All],11,0)</f>
        <v>61.089840000000002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>
        <v>35</v>
      </c>
      <c r="E658" s="2">
        <f>Tabela2256789101112[[#This Row],[PRODUZIDAS]]*VLOOKUP(Tabela2256789101112[[#This Row],[SKU]],Tabela24[#All],11,0)</f>
        <v>27.06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>
        <v>17.5</v>
      </c>
      <c r="E664" s="2">
        <f>Tabela2256789101112[[#This Row],[PRODUZIDAS]]*VLOOKUP(Tabela2256789101112[[#This Row],[SKU]],Tabela24[#All],11,0)</f>
        <v>13.53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602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913.09152855866591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95</v>
      </c>
      <c r="E13" s="2">
        <f>Tabela225678910111213[[#This Row],[PRODUZIDAS]]*VLOOKUP(Tabela225678910111213[[#This Row],[SKU]],Tabela24[#All],12,0)</f>
        <v>110.00724637681158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>
        <v>75.5</v>
      </c>
      <c r="E18" s="2">
        <f>Tabela225678910111213[[#This Row],[PRODUZIDAS]]*VLOOKUP(Tabela225678910111213[[#This Row],[SKU]],Tabela24[#All],12,0)</f>
        <v>87.426811594202889</v>
      </c>
    </row>
    <row r="19" spans="2:5" x14ac:dyDescent="0.25">
      <c r="B19" s="3" t="s">
        <v>28</v>
      </c>
      <c r="C19" s="3" t="s">
        <v>29</v>
      </c>
      <c r="D19" s="1">
        <v>119</v>
      </c>
      <c r="E19" s="2">
        <f>Tabela225678910111213[[#This Row],[PRODUZIDAS]]*VLOOKUP(Tabela225678910111213[[#This Row],[SKU]],Tabela24[#All],12,0)</f>
        <v>137.79855072463766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Tabela225678910111213[[#This Row],[PRODUZIDAS]]*VLOOKUP(Tabela225678910111213[[#This Row],[SKU]],Tabela24[#All],12,0)</f>
        <v>10.301369863013699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>
        <v>30</v>
      </c>
      <c r="E136" s="2">
        <f>Tabela225678910111213[[#This Row],[PRODUZIDAS]]*VLOOKUP(Tabela225678910111213[[#This Row],[SKU]],Tabela24[#All],12,0)</f>
        <v>27.054999999999996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4</v>
      </c>
      <c r="E192" s="2">
        <f>Tabela225678910111213[[#This Row],[PRODUZIDAS]]*VLOOKUP(Tabela225678910111213[[#This Row],[SKU]],Tabela24[#All],12,0)</f>
        <v>4.3791999999999991</v>
      </c>
    </row>
    <row r="193" spans="2:5" x14ac:dyDescent="0.25">
      <c r="B193" s="3" t="s">
        <v>376</v>
      </c>
      <c r="C193" s="3" t="s">
        <v>377</v>
      </c>
      <c r="D193" s="1">
        <v>79</v>
      </c>
      <c r="E193" s="2">
        <f>Tabela225678910111213[[#This Row],[PRODUZIDAS]]*VLOOKUP(Tabela225678910111213[[#This Row],[SKU]],Tabela24[#All],12,0)</f>
        <v>86.489199999999983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100</v>
      </c>
      <c r="E197" s="2">
        <f>Tabela225678910111213[[#This Row],[PRODUZIDAS]]*VLOOKUP(Tabela225678910111213[[#This Row],[SKU]],Tabela24[#All],12,0)</f>
        <v>109.47999999999998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109</v>
      </c>
      <c r="E200" s="2">
        <f>Tabela225678910111213[[#This Row],[PRODUZIDAS]]*VLOOKUP(Tabela225678910111213[[#This Row],[SKU]],Tabela24[#All],12,0)</f>
        <v>119.33319999999998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>
        <v>43.5</v>
      </c>
      <c r="E202" s="2">
        <f>Tabela225678910111213[[#This Row],[PRODUZIDAS]]*VLOOKUP(Tabela225678910111213[[#This Row],[SKU]],Tabela24[#All],12,0)</f>
        <v>47.623799999999989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>
        <v>109.5</v>
      </c>
      <c r="E204" s="2">
        <f>Tabela225678910111213[[#This Row],[PRODUZIDAS]]*VLOOKUP(Tabela225678910111213[[#This Row],[SKU]],Tabela24[#All],12,0)</f>
        <v>98.750749999999982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68</v>
      </c>
      <c r="E626" s="2">
        <f>Tabela225678910111213[[#This Row],[PRODUZIDAS]]*VLOOKUP(Tabela225678910111213[[#This Row],[SKU]],Tabela24[#All],12,0)</f>
        <v>74.446399999999983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1117.1839061856547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189</v>
      </c>
      <c r="E13" s="2">
        <f>Tabela22567891011121314[[#This Row],[PRODUZIDAS]]*VLOOKUP(Tabela22567891011121314[[#This Row],[SKU]],Tabela24[#All],13,0)</f>
        <v>231.73043478260871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152</v>
      </c>
      <c r="E19" s="2">
        <f>Tabela22567891011121314[[#This Row],[PRODUZIDAS]]*VLOOKUP(Tabela22567891011121314[[#This Row],[SKU]],Tabela24[#All],13,0)</f>
        <v>186.36521739130436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15</v>
      </c>
      <c r="E26" s="2">
        <f>Tabela22567891011121314[[#This Row],[PRODUZIDAS]]*VLOOKUP(Tabela22567891011121314[[#This Row],[SKU]],Tabela24[#All],13,0)</f>
        <v>17.383561643835613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9</v>
      </c>
      <c r="E40" s="2">
        <f>Tabela22567891011121314[[#This Row],[PRODUZIDAS]]*VLOOKUP(Tabela22567891011121314[[#This Row],[SKU]],Tabela24[#All],13,0)</f>
        <v>10.430136986301369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Tabela22567891011121314[[#This Row],[PRODUZIDAS]]*VLOOKUP(Tabela22567891011121314[[#This Row],[SKU]],Tabela24[#All],13,0)</f>
        <v>11.589041095890408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6</v>
      </c>
      <c r="E68" s="2">
        <f>Tabela22567891011121314[[#This Row],[PRODUZIDAS]]*VLOOKUP(Tabela22567891011121314[[#This Row],[SKU]],Tabela24[#All],13,0)</f>
        <v>6.9659999999999993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19</v>
      </c>
      <c r="E111" s="2">
        <f>Tabela22567891011121314[[#This Row],[PRODUZIDAS]]*VLOOKUP(Tabela22567891011121314[[#This Row],[SKU]],Tabela24[#All],13,0)</f>
        <v>22.024799999999995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1</v>
      </c>
      <c r="E116" s="2">
        <f>Tabela22567891011121314[[#This Row],[PRODUZIDAS]]*VLOOKUP(Tabela22567891011121314[[#This Row],[SKU]],Tabela24[#All],13,0)</f>
        <v>1.1591999999999998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12</v>
      </c>
      <c r="E122" s="2">
        <f>Tabela22567891011121314[[#This Row],[PRODUZIDAS]]*VLOOKUP(Tabela22567891011121314[[#This Row],[SKU]],Tabela24[#All],13,0)</f>
        <v>13.913999999999998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>
        <v>38</v>
      </c>
      <c r="E138" s="2">
        <f>Tabela22567891011121314[[#This Row],[PRODUZIDAS]]*VLOOKUP(Tabela22567891011121314[[#This Row],[SKU]],Tabela24[#All],13,0)</f>
        <v>44.060999999999993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19</v>
      </c>
      <c r="E144" s="2">
        <f>Tabela22567891011121314[[#This Row],[PRODUZIDAS]]*VLOOKUP(Tabela22567891011121314[[#This Row],[SKU]],Tabela24[#All],13,0)</f>
        <v>22.034571428571429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8</v>
      </c>
      <c r="E153" s="2">
        <f>Tabela22567891011121314[[#This Row],[PRODUZIDAS]]*VLOOKUP(Tabela22567891011121314[[#This Row],[SKU]],Tabela24[#All],13,0)</f>
        <v>9.2777142857142856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Tabela22567891011121314[[#This Row],[PRODUZIDAS]]*VLOOKUP(Tabela22567891011121314[[#This Row],[SKU]],Tabela24[#All],13,0)</f>
        <v>2.3194285714285714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>
        <v>1</v>
      </c>
      <c r="E190" s="2">
        <f>Tabela22567891011121314[[#This Row],[PRODUZIDAS]]*VLOOKUP(Tabela22567891011121314[[#This Row],[SKU]],Tabela24[#All],13,0)</f>
        <v>1.1600999999999999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4</v>
      </c>
      <c r="E192" s="2">
        <f>Tabela22567891011121314[[#This Row],[PRODUZIDAS]]*VLOOKUP(Tabela22567891011121314[[#This Row],[SKU]],Tabela24[#All],13,0)</f>
        <v>4.6367999999999991</v>
      </c>
    </row>
    <row r="193" spans="2:5" x14ac:dyDescent="0.25">
      <c r="B193" s="3" t="s">
        <v>376</v>
      </c>
      <c r="C193" s="3" t="s">
        <v>377</v>
      </c>
      <c r="D193" s="1">
        <v>14</v>
      </c>
      <c r="E193" s="2">
        <f>Tabela22567891011121314[[#This Row],[PRODUZIDAS]]*VLOOKUP(Tabela22567891011121314[[#This Row],[SKU]],Tabela24[#All],13,0)</f>
        <v>16.228799999999996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Tabela22567891011121314[[#This Row],[PRODUZIDAS]]*VLOOKUP(Tabela22567891011121314[[#This Row],[SKU]],Tabela24[#All],13,0)</f>
        <v>11.591999999999999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47</v>
      </c>
      <c r="E197" s="2">
        <f>Tabela22567891011121314[[#This Row],[PRODUZIDAS]]*VLOOKUP(Tabela22567891011121314[[#This Row],[SKU]],Tabela24[#All],13,0)</f>
        <v>54.482399999999991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>
        <v>43</v>
      </c>
      <c r="E202" s="2">
        <f>Tabela22567891011121314[[#This Row],[PRODUZIDAS]]*VLOOKUP(Tabela22567891011121314[[#This Row],[SKU]],Tabela24[#All],13,0)</f>
        <v>49.84559999999999</v>
      </c>
    </row>
    <row r="203" spans="2:5" x14ac:dyDescent="0.25">
      <c r="B203" s="3" t="s">
        <v>396</v>
      </c>
      <c r="C203" s="3" t="s">
        <v>397</v>
      </c>
      <c r="D203" s="1">
        <v>29</v>
      </c>
      <c r="E203" s="2">
        <f>Tabela22567891011121314[[#This Row],[PRODUZIDAS]]*VLOOKUP(Tabela22567891011121314[[#This Row],[SKU]],Tabela24[#All],13,0)</f>
        <v>33.625499999999995</v>
      </c>
    </row>
    <row r="204" spans="2:5" x14ac:dyDescent="0.25">
      <c r="B204" s="3" t="s">
        <v>398</v>
      </c>
      <c r="C204" s="3" t="s">
        <v>399</v>
      </c>
      <c r="D204" s="1">
        <v>108</v>
      </c>
      <c r="E204" s="2">
        <f>Tabela22567891011121314[[#This Row],[PRODUZIDAS]]*VLOOKUP(Tabela22567891011121314[[#This Row],[SKU]],Tabela24[#All],13,0)</f>
        <v>125.22599999999997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35</v>
      </c>
      <c r="E225" s="2">
        <f>Tabela22567891011121314[[#This Row],[PRODUZIDAS]]*VLOOKUP(Tabela22567891011121314[[#This Row],[SKU]],Tabela24[#All],13,0)</f>
        <v>40.589999999999996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142</v>
      </c>
      <c r="E626" s="2">
        <f>Tabela22567891011121314[[#This Row],[PRODUZIDAS]]*VLOOKUP(Tabela22567891011121314[[#This Row],[SKU]],Tabela24[#All],13,0)</f>
        <v>164.60639999999998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31</v>
      </c>
      <c r="E632" s="2">
        <f>Tabela22567891011121314[[#This Row],[PRODUZIDAS]]*VLOOKUP(Tabela22567891011121314[[#This Row],[SKU]],Tabela24[#All],13,0)</f>
        <v>35.935199999999995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248.2630902634788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189</v>
      </c>
      <c r="E13" s="2">
        <f>Tabela2256789101112131415[[#This Row],[PRODUZIDAS]]*VLOOKUP(Tabela2256789101112131415[[#This Row],[SKU]],Tabela24[#All],14,0)</f>
        <v>51.495652173913044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152</v>
      </c>
      <c r="E19" s="2">
        <f>Tabela2256789101112131415[[#This Row],[PRODUZIDAS]]*VLOOKUP(Tabela2256789101112131415[[#This Row],[SKU]],Tabela24[#All],14,0)</f>
        <v>41.414492753623186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15</v>
      </c>
      <c r="E26" s="2">
        <f>Tabela2256789101112131415[[#This Row],[PRODUZIDAS]]*VLOOKUP(Tabela2256789101112131415[[#This Row],[SKU]],Tabela24[#All],14,0)</f>
        <v>3.8630136986301369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9</v>
      </c>
      <c r="E40" s="2">
        <f>Tabela2256789101112131415[[#This Row],[PRODUZIDAS]]*VLOOKUP(Tabela2256789101112131415[[#This Row],[SKU]],Tabela24[#All],14,0)</f>
        <v>2.3178082191780822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Tabela2256789101112131415[[#This Row],[PRODUZIDAS]]*VLOOKUP(Tabela2256789101112131415[[#This Row],[SKU]],Tabela24[#All],14,0)</f>
        <v>2.5753424657534247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6</v>
      </c>
      <c r="E68" s="2">
        <f>Tabela2256789101112131415[[#This Row],[PRODUZIDAS]]*VLOOKUP(Tabela2256789101112131415[[#This Row],[SKU]],Tabela24[#All],14,0)</f>
        <v>1.548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19</v>
      </c>
      <c r="E111" s="2">
        <f>Tabela2256789101112131415[[#This Row],[PRODUZIDAS]]*VLOOKUP(Tabela2256789101112131415[[#This Row],[SKU]],Tabela24[#All],14,0)</f>
        <v>4.8944000000000001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1</v>
      </c>
      <c r="E116" s="2">
        <f>Tabela2256789101112131415[[#This Row],[PRODUZIDAS]]*VLOOKUP(Tabela2256789101112131415[[#This Row],[SKU]],Tabela24[#All],14,0)</f>
        <v>0.2576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12</v>
      </c>
      <c r="E122" s="2">
        <f>Tabela2256789101112131415[[#This Row],[PRODUZIDAS]]*VLOOKUP(Tabela2256789101112131415[[#This Row],[SKU]],Tabela24[#All],14,0)</f>
        <v>3.0919999999999996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>
        <v>38</v>
      </c>
      <c r="E138" s="2">
        <f>Tabela2256789101112131415[[#This Row],[PRODUZIDAS]]*VLOOKUP(Tabela2256789101112131415[[#This Row],[SKU]],Tabela24[#All],14,0)</f>
        <v>9.7913333333333323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19</v>
      </c>
      <c r="E144" s="2">
        <f>Tabela2256789101112131415[[#This Row],[PRODUZIDAS]]*VLOOKUP(Tabela2256789101112131415[[#This Row],[SKU]],Tabela24[#All],14,0)</f>
        <v>4.8965714285714288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8</v>
      </c>
      <c r="E153" s="2">
        <f>Tabela2256789101112131415[[#This Row],[PRODUZIDAS]]*VLOOKUP(Tabela2256789101112131415[[#This Row],[SKU]],Tabela24[#All],14,0)</f>
        <v>2.0617142857142858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Tabela2256789101112131415[[#This Row],[PRODUZIDAS]]*VLOOKUP(Tabela2256789101112131415[[#This Row],[SKU]],Tabela24[#All],14,0)</f>
        <v>0.51542857142857146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>
        <v>1</v>
      </c>
      <c r="E190" s="2">
        <f>Tabela2256789101112131415[[#This Row],[PRODUZIDAS]]*VLOOKUP(Tabela2256789101112131415[[#This Row],[SKU]],Tabela24[#All],14,0)</f>
        <v>0.25780000000000008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4</v>
      </c>
      <c r="E192" s="2">
        <f>Tabela2256789101112131415[[#This Row],[PRODUZIDAS]]*VLOOKUP(Tabela2256789101112131415[[#This Row],[SKU]],Tabela24[#All],14,0)</f>
        <v>1.0304</v>
      </c>
    </row>
    <row r="193" spans="2:5" x14ac:dyDescent="0.25">
      <c r="B193" s="3" t="s">
        <v>376</v>
      </c>
      <c r="C193" s="3" t="s">
        <v>377</v>
      </c>
      <c r="D193" s="1">
        <v>14</v>
      </c>
      <c r="E193" s="2">
        <f>Tabela2256789101112131415[[#This Row],[PRODUZIDAS]]*VLOOKUP(Tabela2256789101112131415[[#This Row],[SKU]],Tabela24[#All],14,0)</f>
        <v>3.6063999999999998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Tabela2256789101112131415[[#This Row],[PRODUZIDAS]]*VLOOKUP(Tabela2256789101112131415[[#This Row],[SKU]],Tabela24[#All],14,0)</f>
        <v>2.5760000000000001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47</v>
      </c>
      <c r="E197" s="2">
        <f>Tabela2256789101112131415[[#This Row],[PRODUZIDAS]]*VLOOKUP(Tabela2256789101112131415[[#This Row],[SKU]],Tabela24[#All],14,0)</f>
        <v>12.107200000000001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>
        <v>43</v>
      </c>
      <c r="E202" s="2">
        <f>Tabela2256789101112131415[[#This Row],[PRODUZIDAS]]*VLOOKUP(Tabela2256789101112131415[[#This Row],[SKU]],Tabela24[#All],14,0)</f>
        <v>11.0768</v>
      </c>
    </row>
    <row r="203" spans="2:5" x14ac:dyDescent="0.25">
      <c r="B203" s="3" t="s">
        <v>396</v>
      </c>
      <c r="C203" s="3" t="s">
        <v>397</v>
      </c>
      <c r="D203" s="1">
        <v>29</v>
      </c>
      <c r="E203" s="2">
        <f>Tabela2256789101112131415[[#This Row],[PRODUZIDAS]]*VLOOKUP(Tabela2256789101112131415[[#This Row],[SKU]],Tabela24[#All],14,0)</f>
        <v>7.4723333333333333</v>
      </c>
    </row>
    <row r="204" spans="2:5" x14ac:dyDescent="0.25">
      <c r="B204" s="3" t="s">
        <v>398</v>
      </c>
      <c r="C204" s="3" t="s">
        <v>399</v>
      </c>
      <c r="D204" s="1">
        <v>108</v>
      </c>
      <c r="E204" s="2">
        <f>Tabela2256789101112131415[[#This Row],[PRODUZIDAS]]*VLOOKUP(Tabela2256789101112131415[[#This Row],[SKU]],Tabela24[#All],14,0)</f>
        <v>27.827999999999999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35</v>
      </c>
      <c r="E225" s="2">
        <f>Tabela2256789101112131415[[#This Row],[PRODUZIDAS]]*VLOOKUP(Tabela2256789101112131415[[#This Row],[SKU]],Tabela24[#All],14,0)</f>
        <v>9.0200000000000014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142</v>
      </c>
      <c r="E626" s="2">
        <f>Tabela2256789101112131415[[#This Row],[PRODUZIDAS]]*VLOOKUP(Tabela2256789101112131415[[#This Row],[SKU]],Tabela24[#All],14,0)</f>
        <v>36.5792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31</v>
      </c>
      <c r="E632" s="2">
        <f>Tabela2256789101112131415[[#This Row],[PRODUZIDAS]]*VLOOKUP(Tabela2256789101112131415[[#This Row],[SKU]],Tabela24[#All],14,0)</f>
        <v>7.9855999999999998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2025-03-17T17:45:19Z</dcterms:modified>
</cp:coreProperties>
</file>