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624F2914-A6E9-4C1E-99C1-1AFB030DE1E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<sst xmlns="http://schemas.openxmlformats.org/spreadsheetml/2006/main" count="26032" uniqueCount="1899">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</sst>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45727</v>
      </c>
      <c r="C2" s="31"/>
      <c r="D2" s="33">
        <f>SUM(Tabela15[VALOR])</f>
        <v>4081.3194349907822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0</v>
      </c>
      <c r="D7" s="26"/>
      <c r="E7" s="26">
        <f>Tabela15[[#This Row],[VALOR]]-Tabela15[[#This Row],[Custo Setor]]</f>
        <v>0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722.26904999999999</v>
      </c>
      <c r="D10" s="26"/>
      <c r="E10" s="26">
        <f>Tabela15[[#This Row],[VALOR]]-Tabela15[[#This Row],[Custo Setor]]</f>
        <v>722.26904999999999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538.9022128965139</v>
      </c>
      <c r="D13" s="26"/>
      <c r="E13" s="26">
        <f>Tabela15[[#This Row],[VALOR]]-Tabela15[[#This Row],[Custo Setor]]</f>
        <v>538.9022128965139</v>
      </c>
    </row>
    <row r="14" spans="2:5" x14ac:dyDescent="0.25">
      <c r="B14" t="s">
        <v>1889</v>
      </c>
      <c r="C14" s="21">
        <f>'8 - ACABAMENTO'!G4</f>
        <v>729.7005202141811</v>
      </c>
      <c r="D14" s="26"/>
      <c r="E14" s="26">
        <f>Tabela15[[#This Row],[VALOR]]-Tabela15[[#This Row],[Custo Setor]]</f>
        <v>729.7005202141811</v>
      </c>
    </row>
    <row r="15" spans="2:5" x14ac:dyDescent="0.25">
      <c r="B15" t="s">
        <v>1890</v>
      </c>
      <c r="C15" s="21">
        <f t="array" ref="C15">'9 - FURO'!G4</f>
        <v>774.49562506991128</v>
      </c>
      <c r="D15" s="26"/>
      <c r="E15" s="26">
        <f>Tabela15[[#This Row],[VALOR]]-Tabela15[[#This Row],[Custo Setor]]</f>
        <v>774.49562506991128</v>
      </c>
    </row>
    <row r="16" spans="2:5" x14ac:dyDescent="0.25">
      <c r="B16" t="s">
        <v>1891</v>
      </c>
      <c r="C16" s="21">
        <f t="array" ref="C16">'10 - ILHOS'!G4</f>
        <v>462.42543972886347</v>
      </c>
      <c r="D16" s="26"/>
      <c r="E16" s="26">
        <f>Tabela15[[#This Row],[VALOR]]-Tabela15[[#This Row],[Custo Setor]]</f>
        <v>462.42543972886347</v>
      </c>
    </row>
    <row r="17" spans="2:5" x14ac:dyDescent="0.25">
      <c r="B17" t="s">
        <v>1892</v>
      </c>
      <c r="C17" s="21">
        <f t="array" ref="C17">'11 - DOBRA'!G4</f>
        <v>698.33993488471026</v>
      </c>
      <c r="D17" s="26"/>
      <c r="E17" s="26">
        <f>Tabela15[[#This Row],[VALOR]]-Tabela15[[#This Row],[Custo Setor]]</f>
        <v>698.33993488471026</v>
      </c>
    </row>
    <row r="18" spans="2:5" x14ac:dyDescent="0.25">
      <c r="B18" t="s">
        <v>1893</v>
      </c>
      <c r="C18" s="21">
        <f t="array" ref="C18">'12 - EMBALAGEM'!G4</f>
        <v>155.18665219660227</v>
      </c>
      <c r="D18" s="26"/>
      <c r="E18" s="26">
        <f>Tabela15[[#This Row],[VALOR]]-Tabela15[[#This Row],[Custo Setor]]</f>
        <v>155.18665219660227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4081.3194349907822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22" workbookViewId="0">
      <selection activeCell="D131" sqref="D13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722.26904999999999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43.5</v>
      </c>
      <c r="E122" s="2">
        <f>Tabela22567[[#This Row],[PRODUZIDAS]]*VLOOKUP(Tabela22567[[#This Row],[SKU]],Tabela24[#All],6,0)</f>
        <v>56.042499999999997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>
        <v>40</v>
      </c>
      <c r="E130" s="2">
        <f>Tabela22567[[#This Row],[PRODUZIDAS]]*VLOOKUP(Tabela22567[[#This Row],[SKU]],Tabela24[#All],6,0)</f>
        <v>51.533333333333331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279</v>
      </c>
      <c r="E193" s="2">
        <f>Tabela22567[[#This Row],[PRODUZIDAS]]*VLOOKUP(Tabela22567[[#This Row],[SKU]],Tabela24[#All],6,0)</f>
        <v>323.41679999999997</v>
      </c>
    </row>
    <row r="194" spans="2:5" x14ac:dyDescent="0.25">
      <c r="B194" s="3" t="s">
        <v>378</v>
      </c>
      <c r="C194" s="3" t="s">
        <v>379</v>
      </c>
      <c r="D194" s="1">
        <v>28.5</v>
      </c>
      <c r="E194" s="2">
        <f>Tabela22567[[#This Row],[PRODUZIDAS]]*VLOOKUP(Tabela22567[[#This Row],[SKU]],Tabela24[#All],6,0)</f>
        <v>33.037199999999991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201.5</v>
      </c>
      <c r="E197" s="2">
        <f>Tabela22567[[#This Row],[PRODUZIDAS]]*VLOOKUP(Tabela22567[[#This Row],[SKU]],Tabela24[#All],6,0)</f>
        <v>233.57879999999994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>
        <v>10</v>
      </c>
      <c r="E219" s="2">
        <f>Tabela22567[[#This Row],[PRODUZIDAS]]*VLOOKUP(Tabela22567[[#This Row],[SKU]],Tabela24[#All],6,0)</f>
        <v>12.883333333333333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>
        <v>4</v>
      </c>
      <c r="E279" s="2">
        <f>Tabela22567[[#This Row],[PRODUZIDAS]]*VLOOKUP(Tabela22567[[#This Row],[SKU]],Tabela24[#All],6,0)</f>
        <v>6.8499999999999988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>
        <v>2.5</v>
      </c>
      <c r="E319" s="2">
        <f>Tabela22567[[#This Row],[PRODUZIDAS]]*VLOOKUP(Tabela22567[[#This Row],[SKU]],Tabela24[#All],6,0)</f>
        <v>4.9270833333333321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538.9022128965139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Tabela225678910[[#This Row],[PRODUZIDAS]]*VLOOKUP(Tabela225678910[[#This Row],[SKU]],Tabela24[#All],9,0)</f>
        <v>8.1739130434782599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200</v>
      </c>
      <c r="E18" s="2">
        <f>Tabela225678910[[#This Row],[PRODUZIDAS]]*VLOOKUP(Tabela225678910[[#This Row],[SKU]],Tabela24[#All],9,0)</f>
        <v>81.739130434782595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>
        <v>50</v>
      </c>
      <c r="E33" s="2">
        <f>Tabela225678910[[#This Row],[PRODUZIDAS]]*VLOOKUP(Tabela225678910[[#This Row],[SKU]],Tabela24[#All],9,0)</f>
        <v>25.753424657534246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Tabela225678910[[#This Row],[PRODUZIDAS]]*VLOOKUP(Tabela225678910[[#This Row],[SKU]],Tabela24[#All],9,0)</f>
        <v>6.6958904109589046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>
        <v>30</v>
      </c>
      <c r="E49" s="2">
        <f>Tabela225678910[[#This Row],[PRODUZIDAS]]*VLOOKUP(Tabela225678910[[#This Row],[SKU]],Tabela24[#All],9,0)</f>
        <v>20.087671232876716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20</v>
      </c>
      <c r="E110" s="2">
        <f>Tabela225678910[[#This Row],[PRODUZIDAS]]*VLOOKUP(Tabela225678910[[#This Row],[SKU]],Tabela24[#All],9,0)</f>
        <v>12.88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>
        <v>20</v>
      </c>
      <c r="E113" s="2">
        <f>Tabela225678910[[#This Row],[PRODUZIDAS]]*VLOOKUP(Tabela225678910[[#This Row],[SKU]],Tabela24[#All],9,0)</f>
        <v>12.88</v>
      </c>
    </row>
    <row r="114" spans="2:5" x14ac:dyDescent="0.25">
      <c r="B114" s="3" t="s">
        <v>218</v>
      </c>
      <c r="C114" s="3" t="s">
        <v>219</v>
      </c>
      <c r="D114" s="1">
        <v>50</v>
      </c>
      <c r="E114" s="2">
        <f>Tabela225678910[[#This Row],[PRODUZIDAS]]*VLOOKUP(Tabela225678910[[#This Row],[SKU]],Tabela24[#All],9,0)</f>
        <v>32.200000000000003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>
        <v>50</v>
      </c>
      <c r="E149" s="2">
        <f>Tabela225678910[[#This Row],[PRODUZIDAS]]*VLOOKUP(Tabela225678910[[#This Row],[SKU]],Tabela24[#All],9,0)</f>
        <v>51.542857142857144</v>
      </c>
    </row>
    <row r="150" spans="2:5" x14ac:dyDescent="0.25">
      <c r="B150" s="3" t="s">
        <v>290</v>
      </c>
      <c r="C150" s="3" t="s">
        <v>291</v>
      </c>
      <c r="D150" s="1">
        <v>5</v>
      </c>
      <c r="E150" s="2">
        <f>Tabela225678910[[#This Row],[PRODUZIDAS]]*VLOOKUP(Tabela225678910[[#This Row],[SKU]],Tabela24[#All],9,0)</f>
        <v>5.1542857142857148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>
        <v>40</v>
      </c>
      <c r="E152" s="2">
        <f>Tabela225678910[[#This Row],[PRODUZIDAS]]*VLOOKUP(Tabela225678910[[#This Row],[SKU]],Tabela24[#All],9,0)</f>
        <v>41.234285714285718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>
        <v>8.5</v>
      </c>
      <c r="E190" s="2">
        <f>Tabela225678910[[#This Row],[PRODUZIDAS]]*VLOOKUP(Tabela225678910[[#This Row],[SKU]],Tabela24[#All],9,0)</f>
        <v>13.1478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100</v>
      </c>
      <c r="E197" s="2">
        <f>Tabela225678910[[#This Row],[PRODUZIDAS]]*VLOOKUP(Tabela225678910[[#This Row],[SKU]],Tabela24[#All],9,0)</f>
        <v>64.400000000000006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>
        <v>20</v>
      </c>
      <c r="E199" s="2">
        <f>Tabela225678910[[#This Row],[PRODUZIDAS]]*VLOOKUP(Tabela225678910[[#This Row],[SKU]],Tabela24[#All],9,0)</f>
        <v>12.88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>
        <v>30</v>
      </c>
      <c r="E204" s="2">
        <f>Tabela225678910[[#This Row],[PRODUZIDAS]]*VLOOKUP(Tabela225678910[[#This Row],[SKU]],Tabela24[#All],9,0)</f>
        <v>28.987499999999997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>
        <v>30</v>
      </c>
      <c r="E361" s="2">
        <f>Tabela225678910[[#This Row],[PRODUZIDAS]]*VLOOKUP(Tabela225678910[[#This Row],[SKU]],Tabela24[#All],9,0)</f>
        <v>24.54545454545454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50</v>
      </c>
      <c r="E626" s="2">
        <f>Tabela225678910[[#This Row],[PRODUZIDAS]]*VLOOKUP(Tabela225678910[[#This Row],[SKU]],Tabela24[#All],9,0)</f>
        <v>32.200000000000003</v>
      </c>
    </row>
    <row r="627" spans="2:5" x14ac:dyDescent="0.25">
      <c r="B627" s="3" t="s">
        <v>1244</v>
      </c>
      <c r="C627" s="3" t="s">
        <v>1245</v>
      </c>
      <c r="D627" s="1">
        <v>50</v>
      </c>
      <c r="E627" s="2">
        <f>Tabela225678910[[#This Row],[PRODUZIDAS]]*VLOOKUP(Tabela225678910[[#This Row],[SKU]],Tabela24[#All],9,0)</f>
        <v>32.200000000000003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>
        <v>50</v>
      </c>
      <c r="E632" s="2">
        <f>Tabela225678910[[#This Row],[PRODUZIDAS]]*VLOOKUP(Tabela225678910[[#This Row],[SKU]],Tabela24[#All],9,0)</f>
        <v>32.200000000000003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6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729.7005202141811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Tabela22567891011[[#This Row],[PRODUZIDAS]]*VLOOKUP(Tabela22567891011[[#This Row],[SKU]],Tabela24[#All],10,0)</f>
        <v>8.1739130434782599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>
        <v>10</v>
      </c>
      <c r="E13" s="2">
        <f>Tabela22567891011[[#This Row],[PRODUZIDAS]]*VLOOKUP(Tabela22567891011[[#This Row],[SKU]],Tabela24[#All],10,0)</f>
        <v>4.0869565217391299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>
        <v>262</v>
      </c>
      <c r="E18" s="2">
        <f>Tabela22567891011[[#This Row],[PRODUZIDAS]]*VLOOKUP(Tabela22567891011[[#This Row],[SKU]],Tabela24[#All],10,0)</f>
        <v>107.0782608695652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Tabela22567891011[[#This Row],[PRODUZIDAS]]*VLOOKUP(Tabela22567891011[[#This Row],[SKU]],Tabela24[#All],10,0)</f>
        <v>7.3397260273972584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3.5</v>
      </c>
      <c r="E46" s="2">
        <f>Tabela22567891011[[#This Row],[PRODUZIDAS]]*VLOOKUP(Tabela22567891011[[#This Row],[SKU]],Tabela24[#All],10,0)</f>
        <v>2.5689041095890404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>
        <v>30</v>
      </c>
      <c r="E49" s="2">
        <f>Tabela22567891011[[#This Row],[PRODUZIDAS]]*VLOOKUP(Tabela22567891011[[#This Row],[SKU]],Tabela24[#All],10,0)</f>
        <v>22.019178082191775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>
        <v>12.5</v>
      </c>
      <c r="E52" s="2">
        <f>Tabela22567891011[[#This Row],[PRODUZIDAS]]*VLOOKUP(Tabela22567891011[[#This Row],[SKU]],Tabela24[#All],10,0)</f>
        <v>9.1746575342465739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15</v>
      </c>
      <c r="E74" s="2">
        <f>Tabela22567891011[[#This Row],[PRODUZIDAS]]*VLOOKUP(Tabela22567891011[[#This Row],[SKU]],Tabela24[#All],10,0)</f>
        <v>11.996999999999998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30.5</v>
      </c>
      <c r="E110" s="2">
        <f>Tabela22567891011[[#This Row],[PRODUZIDAS]]*VLOOKUP(Tabela22567891011[[#This Row],[SKU]],Tabela24[#All],10,0)</f>
        <v>19.641999999999999</v>
      </c>
    </row>
    <row r="111" spans="2:5" x14ac:dyDescent="0.25">
      <c r="B111" s="3" t="s">
        <v>212</v>
      </c>
      <c r="C111" s="3" t="s">
        <v>213</v>
      </c>
      <c r="D111" s="1">
        <v>58</v>
      </c>
      <c r="E111" s="2">
        <f>Tabela22567891011[[#This Row],[PRODUZIDAS]]*VLOOKUP(Tabela22567891011[[#This Row],[SKU]],Tabela24[#All],10,0)</f>
        <v>37.352000000000004</v>
      </c>
    </row>
    <row r="112" spans="2:5" x14ac:dyDescent="0.25">
      <c r="B112" s="3" t="s">
        <v>214</v>
      </c>
      <c r="C112" s="3" t="s">
        <v>215</v>
      </c>
      <c r="D112" s="1">
        <v>20</v>
      </c>
      <c r="E112" s="2">
        <f>Tabela22567891011[[#This Row],[PRODUZIDAS]]*VLOOKUP(Tabela22567891011[[#This Row],[SKU]],Tabela24[#All],10,0)</f>
        <v>12.88</v>
      </c>
    </row>
    <row r="113" spans="2:5" x14ac:dyDescent="0.25">
      <c r="B113" s="3" t="s">
        <v>216</v>
      </c>
      <c r="C113" s="3" t="s">
        <v>217</v>
      </c>
      <c r="D113" s="1">
        <v>10.5</v>
      </c>
      <c r="E113" s="2">
        <f>Tabela22567891011[[#This Row],[PRODUZIDAS]]*VLOOKUP(Tabela22567891011[[#This Row],[SKU]],Tabela24[#All],10,0)</f>
        <v>6.7620000000000005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9.5</v>
      </c>
      <c r="E116" s="2">
        <f>Tabela22567891011[[#This Row],[PRODUZIDAS]]*VLOOKUP(Tabela22567891011[[#This Row],[SKU]],Tabela24[#All],10,0)</f>
        <v>6.1180000000000003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>
        <v>31.5</v>
      </c>
      <c r="E129" s="2">
        <f>Tabela22567891011[[#This Row],[PRODUZIDAS]]*VLOOKUP(Tabela22567891011[[#This Row],[SKU]],Tabela24[#All],10,0)</f>
        <v>28.407749999999993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80.5</v>
      </c>
      <c r="E144" s="2">
        <f>Tabela22567891011[[#This Row],[PRODUZIDAS]]*VLOOKUP(Tabela22567891011[[#This Row],[SKU]],Tabela24[#All],10,0)</f>
        <v>93.356999999999999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>
        <v>9</v>
      </c>
      <c r="E190" s="2">
        <f>Tabela22567891011[[#This Row],[PRODUZIDAS]]*VLOOKUP(Tabela22567891011[[#This Row],[SKU]],Tabela24[#All],10,0)</f>
        <v>13.921199999999999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42</v>
      </c>
      <c r="E226" s="2">
        <f>Tabela22567891011[[#This Row],[PRODUZIDAS]]*VLOOKUP(Tabela22567891011[[#This Row],[SKU]],Tabela24[#All],10,0)</f>
        <v>48.707999999999998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55</v>
      </c>
      <c r="E231" s="2">
        <f>Tabela22567891011[[#This Row],[PRODUZIDAS]]*VLOOKUP(Tabela22567891011[[#This Row],[SKU]],Tabela24[#All],10,0)</f>
        <v>63.784285714285716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>
        <v>4</v>
      </c>
      <c r="E279" s="2">
        <f>Tabela22567891011[[#This Row],[PRODUZIDAS]]*VLOOKUP(Tabela22567891011[[#This Row],[SKU]],Tabela24[#All],10,0)</f>
        <v>2.7399999999999998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>
        <v>3</v>
      </c>
      <c r="E296" s="2">
        <f>Tabela22567891011[[#This Row],[PRODUZIDAS]]*VLOOKUP(Tabela22567891011[[#This Row],[SKU]],Tabela24[#All],10,0)</f>
        <v>2.4545454545454541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>
        <v>4</v>
      </c>
      <c r="E321" s="2">
        <f>Tabela22567891011[[#This Row],[PRODUZIDAS]]*VLOOKUP(Tabela22567891011[[#This Row],[SKU]],Tabela24[#All],10,0)</f>
        <v>5.0453333333333337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>
        <v>65.5</v>
      </c>
      <c r="E626" s="2">
        <f>Tabela22567891011[[#This Row],[PRODUZIDAS]]*VLOOKUP(Tabela22567891011[[#This Row],[SKU]],Tabela24[#All],10,0)</f>
        <v>42.182000000000002</v>
      </c>
    </row>
    <row r="627" spans="2:5" x14ac:dyDescent="0.25">
      <c r="B627" s="3" t="s">
        <v>1244</v>
      </c>
      <c r="C627" s="3" t="s">
        <v>1245</v>
      </c>
      <c r="D627" s="1">
        <v>54.5</v>
      </c>
      <c r="E627" s="2">
        <f>Tabela22567891011[[#This Row],[PRODUZIDAS]]*VLOOKUP(Tabela22567891011[[#This Row],[SKU]],Tabela24[#All],10,0)</f>
        <v>35.097999999999999</v>
      </c>
    </row>
    <row r="628" spans="2:5" x14ac:dyDescent="0.25">
      <c r="B628" s="3" t="s">
        <v>1246</v>
      </c>
      <c r="C628" s="3" t="s">
        <v>1247</v>
      </c>
      <c r="D628" s="1">
        <v>6.5</v>
      </c>
      <c r="E628" s="2">
        <f>Tabela22567891011[[#This Row],[PRODUZIDAS]]*VLOOKUP(Tabela22567891011[[#This Row],[SKU]],Tabela24[#All],10,0)</f>
        <v>4.1859999999999999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>
        <v>100</v>
      </c>
      <c r="E632" s="2">
        <f>Tabela22567891011[[#This Row],[PRODUZIDAS]]*VLOOKUP(Tabela22567891011[[#This Row],[SKU]],Tabela24[#All],10,0)</f>
        <v>64.400000000000006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20</v>
      </c>
      <c r="E636" s="2">
        <f>Tabela22567891011[[#This Row],[PRODUZIDAS]]*VLOOKUP(Tabela22567891011[[#This Row],[SKU]],Tabela24[#All],10,0)</f>
        <v>18.036666666666662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5</v>
      </c>
      <c r="E656" s="2">
        <f>Tabela22567891011[[#This Row],[PRODUZIDAS]]*VLOOKUP(Tabela22567891011[[#This Row],[SKU]],Tabela24[#All],10,0)</f>
        <v>5.798571428571428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40</v>
      </c>
      <c r="E658" s="2">
        <f>Tabela22567891011[[#This Row],[PRODUZIDAS]]*VLOOKUP(Tabela22567891011[[#This Row],[SKU]],Tabela24[#All],10,0)</f>
        <v>46.388571428571424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774.49562506991128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Tabela2256789101112[[#This Row],[PRODUZIDAS]]*VLOOKUP(Tabela2256789101112[[#This Row],[SKU]],Tabela24[#All],11,0)</f>
        <v>14.985507246376811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10</v>
      </c>
      <c r="E13" s="2">
        <f>Tabela2256789101112[[#This Row],[PRODUZIDAS]]*VLOOKUP(Tabela2256789101112[[#This Row],[SKU]],Tabela24[#All],11,0)</f>
        <v>7.4927536231884053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>
        <v>90</v>
      </c>
      <c r="E20" s="2">
        <f>Tabela2256789101112[[#This Row],[PRODUZIDAS]]*VLOOKUP(Tabela2256789101112[[#This Row],[SKU]],Tabela24[#All],11,0)</f>
        <v>67.434782608695642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20</v>
      </c>
      <c r="E40" s="2">
        <f>Tabela2256789101112[[#This Row],[PRODUZIDAS]]*VLOOKUP(Tabela2256789101112[[#This Row],[SKU]],Tabela24[#All],11,0)</f>
        <v>11.589041095890408</v>
      </c>
    </row>
    <row r="41" spans="2:5" x14ac:dyDescent="0.25">
      <c r="B41" s="3" t="s">
        <v>72</v>
      </c>
      <c r="C41" s="3" t="s">
        <v>73</v>
      </c>
      <c r="D41" s="1">
        <v>26</v>
      </c>
      <c r="E41" s="2">
        <f>Tabela2256789101112[[#This Row],[PRODUZIDAS]]*VLOOKUP(Tabela2256789101112[[#This Row],[SKU]],Tabela24[#All],11,0)</f>
        <v>15.065753424657531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>
        <v>30</v>
      </c>
      <c r="E49" s="2">
        <f>Tabela2256789101112[[#This Row],[PRODUZIDAS]]*VLOOKUP(Tabela2256789101112[[#This Row],[SKU]],Tabela24[#All],11,0)</f>
        <v>17.383561643835613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33</v>
      </c>
      <c r="E60" s="2">
        <f>Tabela2256789101112[[#This Row],[PRODUZIDAS]]*VLOOKUP(Tabela2256789101112[[#This Row],[SKU]],Tabela24[#All],11,0)</f>
        <v>19.121917808219173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42</v>
      </c>
      <c r="E108" s="2">
        <f>Tabela2256789101112[[#This Row],[PRODUZIDAS]]*VLOOKUP(Tabela2256789101112[[#This Row],[SKU]],Tabela24[#All],11,0)</f>
        <v>27.58896</v>
      </c>
    </row>
    <row r="109" spans="2:5" x14ac:dyDescent="0.25">
      <c r="B109" s="3" t="s">
        <v>208</v>
      </c>
      <c r="C109" s="3" t="s">
        <v>209</v>
      </c>
      <c r="D109" s="1">
        <v>9.5</v>
      </c>
      <c r="E109" s="2">
        <f>Tabela2256789101112[[#This Row],[PRODUZIDAS]]*VLOOKUP(Tabela2256789101112[[#This Row],[SKU]],Tabela24[#All],11,0)</f>
        <v>6.2403599999999999</v>
      </c>
    </row>
    <row r="110" spans="2:5" x14ac:dyDescent="0.25">
      <c r="B110" s="3" t="s">
        <v>210</v>
      </c>
      <c r="C110" s="3" t="s">
        <v>211</v>
      </c>
      <c r="D110" s="1">
        <v>40</v>
      </c>
      <c r="E110" s="2">
        <f>Tabela2256789101112[[#This Row],[PRODUZIDAS]]*VLOOKUP(Tabela2256789101112[[#This Row],[SKU]],Tabela24[#All],11,0)</f>
        <v>26.275200000000002</v>
      </c>
    </row>
    <row r="111" spans="2:5" x14ac:dyDescent="0.25">
      <c r="B111" s="3" t="s">
        <v>212</v>
      </c>
      <c r="C111" s="3" t="s">
        <v>213</v>
      </c>
      <c r="D111" s="1">
        <v>104</v>
      </c>
      <c r="E111" s="2">
        <f>Tabela2256789101112[[#This Row],[PRODUZIDAS]]*VLOOKUP(Tabela2256789101112[[#This Row],[SKU]],Tabela24[#All],11,0)</f>
        <v>68.315520000000006</v>
      </c>
    </row>
    <row r="112" spans="2:5" x14ac:dyDescent="0.25">
      <c r="B112" s="3" t="s">
        <v>214</v>
      </c>
      <c r="C112" s="3" t="s">
        <v>215</v>
      </c>
      <c r="D112" s="1">
        <v>62</v>
      </c>
      <c r="E112" s="2">
        <f>Tabela2256789101112[[#This Row],[PRODUZIDAS]]*VLOOKUP(Tabela2256789101112[[#This Row],[SKU]],Tabela24[#All],11,0)</f>
        <v>40.726559999999999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40</v>
      </c>
      <c r="E116" s="2">
        <f>Tabela2256789101112[[#This Row],[PRODUZIDAS]]*VLOOKUP(Tabela2256789101112[[#This Row],[SKU]],Tabela24[#All],11,0)</f>
        <v>26.275200000000002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1.5</v>
      </c>
      <c r="E122" s="2">
        <f>Tabela2256789101112[[#This Row],[PRODUZIDAS]]*VLOOKUP(Tabela2256789101112[[#This Row],[SKU]],Tabela24[#All],11,0)</f>
        <v>1.0628749999999998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>
        <v>31.5</v>
      </c>
      <c r="E129" s="2">
        <f>Tabela2256789101112[[#This Row],[PRODUZIDAS]]*VLOOKUP(Tabela2256789101112[[#This Row],[SKU]],Tabela24[#All],11,0)</f>
        <v>22.320374999999999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>
        <v>3</v>
      </c>
      <c r="E136" s="2">
        <f>Tabela2256789101112[[#This Row],[PRODUZIDAS]]*VLOOKUP(Tabela2256789101112[[#This Row],[SKU]],Tabela24[#All],11,0)</f>
        <v>2.1257499999999996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72.5</v>
      </c>
      <c r="E144" s="2">
        <f>Tabela2256789101112[[#This Row],[PRODUZIDAS]]*VLOOKUP(Tabela2256789101112[[#This Row],[SKU]],Tabela24[#All],11,0)</f>
        <v>56.052857142857142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32.5</v>
      </c>
      <c r="E146" s="2">
        <f>Tabela2256789101112[[#This Row],[PRODUZIDAS]]*VLOOKUP(Tabela2256789101112[[#This Row],[SKU]],Tabela24[#All],11,0)</f>
        <v>25.127142857142857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51</v>
      </c>
      <c r="E150" s="2">
        <f>Tabela2256789101112[[#This Row],[PRODUZIDAS]]*VLOOKUP(Tabela2256789101112[[#This Row],[SKU]],Tabela24[#All],11,0)</f>
        <v>39.430285714285716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4</v>
      </c>
      <c r="E152" s="2">
        <f>Tabela2256789101112[[#This Row],[PRODUZIDAS]]*VLOOKUP(Tabela2256789101112[[#This Row],[SKU]],Tabela24[#All],11,0)</f>
        <v>3.0925714285714285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>
        <v>10</v>
      </c>
      <c r="E177" s="2">
        <f>Tabela2256789101112[[#This Row],[PRODUZIDAS]]*VLOOKUP(Tabela2256789101112[[#This Row],[SKU]],Tabela24[#All],11,0)</f>
        <v>7.7314285714285713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>
        <v>9</v>
      </c>
      <c r="E190" s="2">
        <f>Tabela2256789101112[[#This Row],[PRODUZIDAS]]*VLOOKUP(Tabela2256789101112[[#This Row],[SKU]],Tabela24[#All],11,0)</f>
        <v>6.3805500000000004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92.5</v>
      </c>
      <c r="E194" s="2">
        <f>Tabela2256789101112[[#This Row],[PRODUZIDAS]]*VLOOKUP(Tabela2256789101112[[#This Row],[SKU]],Tabela24[#All],11,0)</f>
        <v>60.761400000000002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1.5</v>
      </c>
      <c r="E208" s="2">
        <f>Tabela2256789101112[[#This Row],[PRODUZIDAS]]*VLOOKUP(Tabela2256789101112[[#This Row],[SKU]],Tabela24[#All],11,0)</f>
        <v>1.0628749999999998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>
        <v>7.5</v>
      </c>
      <c r="E211" s="2">
        <f>Tabela2256789101112[[#This Row],[PRODUZIDAS]]*VLOOKUP(Tabela2256789101112[[#This Row],[SKU]],Tabela24[#All],11,0)</f>
        <v>5.3143749999999992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17.5</v>
      </c>
      <c r="E225" s="2">
        <f>Tabela2256789101112[[#This Row],[PRODUZIDAS]]*VLOOKUP(Tabela2256789101112[[#This Row],[SKU]],Tabela24[#All],11,0)</f>
        <v>13.53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6</v>
      </c>
      <c r="E230" s="2">
        <f>Tabela2256789101112[[#This Row],[PRODUZIDAS]]*VLOOKUP(Tabela2256789101112[[#This Row],[SKU]],Tabela24[#All],11,0)</f>
        <v>4.6388571428571428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>
        <v>14</v>
      </c>
      <c r="E269" s="2">
        <f>Tabela2256789101112[[#This Row],[PRODUZIDAS]]*VLOOKUP(Tabela2256789101112[[#This Row],[SKU]],Tabela24[#All],11,0)</f>
        <v>6.3111999999999995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>
        <v>4</v>
      </c>
      <c r="E277" s="2">
        <f>Tabela2256789101112[[#This Row],[PRODUZIDAS]]*VLOOKUP(Tabela2256789101112[[#This Row],[SKU]],Tabela24[#All],11,0)</f>
        <v>1.9179999999999997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>
        <v>3</v>
      </c>
      <c r="E320" s="2">
        <f>Tabela2256789101112[[#This Row],[PRODUZIDAS]]*VLOOKUP(Tabela2256789101112[[#This Row],[SKU]],Tabela24[#All],11,0)</f>
        <v>1.6555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>
        <v>5</v>
      </c>
      <c r="E440" s="2">
        <f>Tabela2256789101112[[#This Row],[PRODUZIDAS]]*VLOOKUP(Tabela2256789101112[[#This Row],[SKU]],Tabela24[#All],11,0)</f>
        <v>2.0812000000000004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>
        <v>36</v>
      </c>
      <c r="E626" s="2">
        <f>Tabela2256789101112[[#This Row],[PRODUZIDAS]]*VLOOKUP(Tabela2256789101112[[#This Row],[SKU]],Tabela24[#All],11,0)</f>
        <v>23.647680000000001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>
        <v>43.5</v>
      </c>
      <c r="E629" s="2">
        <f>Tabela2256789101112[[#This Row],[PRODUZIDAS]]*VLOOKUP(Tabela2256789101112[[#This Row],[SKU]],Tabela24[#All],11,0)</f>
        <v>28.574280000000002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>
        <v>55</v>
      </c>
      <c r="E632" s="2">
        <f>Tabela2256789101112[[#This Row],[PRODUZIDAS]]*VLOOKUP(Tabela2256789101112[[#This Row],[SKU]],Tabela24[#All],11,0)</f>
        <v>36.128399999999999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20</v>
      </c>
      <c r="E636" s="2">
        <f>Tabela2256789101112[[#This Row],[PRODUZIDAS]]*VLOOKUP(Tabela2256789101112[[#This Row],[SKU]],Tabela24[#All],11,0)</f>
        <v>14.171666666666665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>
        <v>8</v>
      </c>
      <c r="E644" s="2">
        <f>Tabela2256789101112[[#This Row],[PRODUZIDAS]]*VLOOKUP(Tabela2256789101112[[#This Row],[SKU]],Tabela24[#All],11,0)</f>
        <v>5.6686666666666659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10</v>
      </c>
      <c r="E656" s="2">
        <f>Tabela2256789101112[[#This Row],[PRODUZIDAS]]*VLOOKUP(Tabela2256789101112[[#This Row],[SKU]],Tabela24[#All],11,0)</f>
        <v>7.7314285714285713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>
        <v>47.5</v>
      </c>
      <c r="E659" s="2">
        <f>Tabela2256789101112[[#This Row],[PRODUZIDAS]]*VLOOKUP(Tabela2256789101112[[#This Row],[SKU]],Tabela24[#All],11,0)</f>
        <v>36.724285714285713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>
        <v>16.5</v>
      </c>
      <c r="E665" s="2">
        <f>Tabela2256789101112[[#This Row],[PRODUZIDAS]]*VLOOKUP(Tabela2256789101112[[#This Row],[SKU]],Tabela24[#All],11,0)</f>
        <v>12.756857142857143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32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462.42543972886347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20</v>
      </c>
      <c r="E10" s="2">
        <f>Tabela225678910111213[[#This Row],[PRODUZIDAS]]*VLOOKUP(Tabela225678910111213[[#This Row],[SKU]],Tabela24[#All],12,0)</f>
        <v>23.159420289855071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>
        <v>10</v>
      </c>
      <c r="E27" s="2">
        <f>Tabela225678910111213[[#This Row],[PRODUZIDAS]]*VLOOKUP(Tabela225678910111213[[#This Row],[SKU]],Tabela24[#All],12,0)</f>
        <v>10.945205479452053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>
        <v>60</v>
      </c>
      <c r="E33" s="2">
        <f>Tabela225678910111213[[#This Row],[PRODUZIDAS]]*VLOOKUP(Tabela225678910111213[[#This Row],[SKU]],Tabela24[#All],12,0)</f>
        <v>65.671232876712324</v>
      </c>
    </row>
    <row r="34" spans="2:5" x14ac:dyDescent="0.25">
      <c r="B34" s="3" t="s">
        <v>58</v>
      </c>
      <c r="C34" s="3" t="s">
        <v>59</v>
      </c>
      <c r="D34" s="1">
        <v>90</v>
      </c>
      <c r="E34" s="2">
        <f>Tabela225678910111213[[#This Row],[PRODUZIDAS]]*VLOOKUP(Tabela225678910111213[[#This Row],[SKU]],Tabela24[#All],12,0)</f>
        <v>98.506849315068479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Tabela225678910111213[[#This Row],[PRODUZIDAS]]*VLOOKUP(Tabela225678910111213[[#This Row],[SKU]],Tabela24[#All],12,0)</f>
        <v>10.301369863013699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41</v>
      </c>
      <c r="E110" s="2">
        <f>Tabela225678910111213[[#This Row],[PRODUZIDAS]]*VLOOKUP(Tabela225678910111213[[#This Row],[SKU]],Tabela24[#All],12,0)</f>
        <v>44.886799999999994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>
        <v>9.5</v>
      </c>
      <c r="E113" s="2">
        <f>Tabela225678910111213[[#This Row],[PRODUZIDAS]]*VLOOKUP(Tabela225678910111213[[#This Row],[SKU]],Tabela24[#All],12,0)</f>
        <v>10.400599999999997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>
        <v>1.5</v>
      </c>
      <c r="E116" s="2">
        <f>Tabela225678910111213[[#This Row],[PRODUZIDAS]]*VLOOKUP(Tabela225678910111213[[#This Row],[SKU]],Tabela24[#All],12,0)</f>
        <v>1.6421999999999997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>
        <v>26</v>
      </c>
      <c r="E128" s="2">
        <f>Tabela225678910111213[[#This Row],[PRODUZIDAS]]*VLOOKUP(Tabela225678910111213[[#This Row],[SKU]],Tabela24[#All],12,0)</f>
        <v>23.447666666666663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>
        <v>5</v>
      </c>
      <c r="E136" s="2">
        <f>Tabela225678910111213[[#This Row],[PRODUZIDAS]]*VLOOKUP(Tabela225678910111213[[#This Row],[SKU]],Tabela24[#All],12,0)</f>
        <v>4.5091666666666654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16.5</v>
      </c>
      <c r="E144" s="2">
        <f>Tabela225678910111213[[#This Row],[PRODUZIDAS]]*VLOOKUP(Tabela225678910111213[[#This Row],[SKU]],Tabela24[#All],12,0)</f>
        <v>18.072214285714285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>
        <v>17.5</v>
      </c>
      <c r="E154" s="2">
        <f>Tabela225678910111213[[#This Row],[PRODUZIDAS]]*VLOOKUP(Tabela225678910111213[[#This Row],[SKU]],Tabela24[#All],12,0)</f>
        <v>19.167499999999997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>
        <v>9</v>
      </c>
      <c r="E190" s="2">
        <f>Tabela225678910111213[[#This Row],[PRODUZIDAS]]*VLOOKUP(Tabela225678910111213[[#This Row],[SKU]],Tabela24[#All],12,0)</f>
        <v>9.2808000000000028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>
        <v>20.5</v>
      </c>
      <c r="E202" s="2">
        <f>Tabela225678910111213[[#This Row],[PRODUZIDAS]]*VLOOKUP(Tabela225678910111213[[#This Row],[SKU]],Tabela24[#All],12,0)</f>
        <v>22.443399999999997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11</v>
      </c>
      <c r="E230" s="2">
        <f>Tabela225678910111213[[#This Row],[PRODUZIDAS]]*VLOOKUP(Tabela225678910111213[[#This Row],[SKU]],Tabela24[#All],12,0)</f>
        <v>12.048142857142857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>
        <v>5</v>
      </c>
      <c r="E440" s="2">
        <f>Tabela225678910111213[[#This Row],[PRODUZIDAS]]*VLOOKUP(Tabela225678910111213[[#This Row],[SKU]],Tabela24[#All],12,0)</f>
        <v>3.0745000000000005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33.5</v>
      </c>
      <c r="E628" s="2">
        <f>Tabela225678910111213[[#This Row],[PRODUZIDAS]]*VLOOKUP(Tabela225678910111213[[#This Row],[SKU]],Tabela24[#All],12,0)</f>
        <v>36.675799999999995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>
        <v>35</v>
      </c>
      <c r="E658" s="2">
        <f>Tabela225678910111213[[#This Row],[PRODUZIDAS]]*VLOOKUP(Tabela225678910111213[[#This Row],[SKU]],Tabela24[#All],12,0)</f>
        <v>38.334999999999994</v>
      </c>
    </row>
    <row r="659" spans="2:5" x14ac:dyDescent="0.25">
      <c r="B659" s="3" t="s">
        <v>1308</v>
      </c>
      <c r="C659" s="3" t="s">
        <v>1309</v>
      </c>
      <c r="D659" s="1">
        <v>9</v>
      </c>
      <c r="E659" s="2">
        <f>Tabela225678910111213[[#This Row],[PRODUZIDAS]]*VLOOKUP(Tabela225678910111213[[#This Row],[SKU]],Tabela24[#All],12,0)</f>
        <v>9.8575714285714273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698.33993488471026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11</v>
      </c>
      <c r="E13" s="2">
        <f>Tabela22567891011121314[[#This Row],[PRODUZIDAS]]*VLOOKUP(Tabela22567891011121314[[#This Row],[SKU]],Tabela24[#All],13,0)</f>
        <v>13.486956521739131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>
        <v>36</v>
      </c>
      <c r="E18" s="2">
        <f>Tabela22567891011121314[[#This Row],[PRODUZIDAS]]*VLOOKUP(Tabela22567891011121314[[#This Row],[SKU]],Tabela24[#All],13,0)</f>
        <v>44.139130434782608</v>
      </c>
    </row>
    <row r="19" spans="2:5" x14ac:dyDescent="0.25">
      <c r="B19" s="3" t="s">
        <v>28</v>
      </c>
      <c r="C19" s="3" t="s">
        <v>29</v>
      </c>
      <c r="D19" s="1">
        <v>109</v>
      </c>
      <c r="E19" s="2">
        <f>Tabela22567891011121314[[#This Row],[PRODUZIDAS]]*VLOOKUP(Tabela22567891011121314[[#This Row],[SKU]],Tabela24[#All],13,0)</f>
        <v>133.64347826086956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Tabela22567891011121314[[#This Row],[PRODUZIDAS]]*VLOOKUP(Tabela22567891011121314[[#This Row],[SKU]],Tabela24[#All],13,0)</f>
        <v>11.589041095890408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15</v>
      </c>
      <c r="E68" s="2">
        <f>Tabela22567891011121314[[#This Row],[PRODUZIDAS]]*VLOOKUP(Tabela22567891011121314[[#This Row],[SKU]],Tabela24[#All],13,0)</f>
        <v>17.414999999999996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15</v>
      </c>
      <c r="E82" s="2">
        <f>Tabela22567891011121314[[#This Row],[PRODUZIDAS]]*VLOOKUP(Tabela22567891011121314[[#This Row],[SKU]],Tabela24[#All],13,0)</f>
        <v>17.414999999999996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14</v>
      </c>
      <c r="E110" s="2">
        <f>Tabela22567891011121314[[#This Row],[PRODUZIDAS]]*VLOOKUP(Tabela22567891011121314[[#This Row],[SKU]],Tabela24[#All],13,0)</f>
        <v>16.228799999999996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9</v>
      </c>
      <c r="E113" s="2">
        <f>Tabela22567891011121314[[#This Row],[PRODUZIDAS]]*VLOOKUP(Tabela22567891011121314[[#This Row],[SKU]],Tabela24[#All],13,0)</f>
        <v>10.432799999999999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>
        <v>5</v>
      </c>
      <c r="E136" s="2">
        <f>Tabela22567891011121314[[#This Row],[PRODUZIDAS]]*VLOOKUP(Tabela22567891011121314[[#This Row],[SKU]],Tabela24[#All],13,0)</f>
        <v>5.7974999999999985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>
        <v>9</v>
      </c>
      <c r="E141" s="2">
        <f>Tabela22567891011121314[[#This Row],[PRODUZIDAS]]*VLOOKUP(Tabela22567891011121314[[#This Row],[SKU]],Tabela24[#All],13,0)</f>
        <v>10.435499999999998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</v>
      </c>
      <c r="E144" s="2">
        <f>Tabela22567891011121314[[#This Row],[PRODUZIDAS]]*VLOOKUP(Tabela22567891011121314[[#This Row],[SKU]],Tabela24[#All],13,0)</f>
        <v>3.4791428571428571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>
        <v>1</v>
      </c>
      <c r="E190" s="2">
        <f>Tabela22567891011121314[[#This Row],[PRODUZIDAS]]*VLOOKUP(Tabela22567891011121314[[#This Row],[SKU]],Tabela24[#All],13,0)</f>
        <v>1.1600999999999999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46</v>
      </c>
      <c r="E194" s="2">
        <f>Tabela22567891011121314[[#This Row],[PRODUZIDAS]]*VLOOKUP(Tabela22567891011121314[[#This Row],[SKU]],Tabela24[#All],13,0)</f>
        <v>53.323199999999993</v>
      </c>
    </row>
    <row r="195" spans="2:5" x14ac:dyDescent="0.25">
      <c r="B195" s="3" t="s">
        <v>380</v>
      </c>
      <c r="C195" s="3" t="s">
        <v>381</v>
      </c>
      <c r="D195" s="1">
        <v>38</v>
      </c>
      <c r="E195" s="2">
        <f>Tabela22567891011121314[[#This Row],[PRODUZIDAS]]*VLOOKUP(Tabela22567891011121314[[#This Row],[SKU]],Tabela24[#All],13,0)</f>
        <v>44.049599999999991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94</v>
      </c>
      <c r="E200" s="2">
        <f>Tabela22567891011121314[[#This Row],[PRODUZIDAS]]*VLOOKUP(Tabela22567891011121314[[#This Row],[SKU]],Tabela24[#All],13,0)</f>
        <v>108.96479999999998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>
        <v>20</v>
      </c>
      <c r="E202" s="2">
        <f>Tabela22567891011121314[[#This Row],[PRODUZIDAS]]*VLOOKUP(Tabela22567891011121314[[#This Row],[SKU]],Tabela24[#All],13,0)</f>
        <v>23.183999999999997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1</v>
      </c>
      <c r="E225" s="2">
        <f>Tabela22567891011121314[[#This Row],[PRODUZIDAS]]*VLOOKUP(Tabela22567891011121314[[#This Row],[SKU]],Tabela24[#All],13,0)</f>
        <v>1.1597142857142857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5</v>
      </c>
      <c r="E230" s="2">
        <f>Tabela22567891011121314[[#This Row],[PRODUZIDAS]]*VLOOKUP(Tabela22567891011121314[[#This Row],[SKU]],Tabela24[#All],13,0)</f>
        <v>5.798571428571428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>
        <v>10</v>
      </c>
      <c r="E447" s="2">
        <f>Tabela22567891011121314[[#This Row],[PRODUZIDAS]]*VLOOKUP(Tabela22567891011121314[[#This Row],[SKU]],Tabela24[#All],13,0)</f>
        <v>8.5140000000000011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10</v>
      </c>
      <c r="E628" s="2">
        <f>Tabela22567891011121314[[#This Row],[PRODUZIDAS]]*VLOOKUP(Tabela22567891011121314[[#This Row],[SKU]],Tabela24[#All],13,0)</f>
        <v>11.591999999999999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>
        <v>58</v>
      </c>
      <c r="E632" s="2">
        <f>Tabela22567891011121314[[#This Row],[PRODUZIDAS]]*VLOOKUP(Tabela22567891011121314[[#This Row],[SKU]],Tabela24[#All],13,0)</f>
        <v>67.233599999999981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>
        <v>77</v>
      </c>
      <c r="E659" s="2">
        <f>Tabela22567891011121314[[#This Row],[PRODUZIDAS]]*VLOOKUP(Tabela22567891011121314[[#This Row],[SKU]],Tabela24[#All],13,0)</f>
        <v>89.298000000000002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155.18665219660227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11</v>
      </c>
      <c r="E13" s="2">
        <f>Tabela2256789101112131415[[#This Row],[PRODUZIDAS]]*VLOOKUP(Tabela2256789101112131415[[#This Row],[SKU]],Tabela24[#All],14,0)</f>
        <v>2.9971014492753625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>
        <v>36</v>
      </c>
      <c r="E18" s="2">
        <f>Tabela2256789101112131415[[#This Row],[PRODUZIDAS]]*VLOOKUP(Tabela2256789101112131415[[#This Row],[SKU]],Tabela24[#All],14,0)</f>
        <v>9.8086956521739133</v>
      </c>
    </row>
    <row r="19" spans="2:5" x14ac:dyDescent="0.25">
      <c r="B19" s="3" t="s">
        <v>28</v>
      </c>
      <c r="C19" s="3" t="s">
        <v>29</v>
      </c>
      <c r="D19" s="1">
        <v>109</v>
      </c>
      <c r="E19" s="2">
        <f>Tabela2256789101112131415[[#This Row],[PRODUZIDAS]]*VLOOKUP(Tabela2256789101112131415[[#This Row],[SKU]],Tabela24[#All],14,0)</f>
        <v>29.698550724637681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Tabela2256789101112131415[[#This Row],[PRODUZIDAS]]*VLOOKUP(Tabela2256789101112131415[[#This Row],[SKU]],Tabela24[#All],14,0)</f>
        <v>2.5753424657534247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15</v>
      </c>
      <c r="E68" s="2">
        <f>Tabela2256789101112131415[[#This Row],[PRODUZIDAS]]*VLOOKUP(Tabela2256789101112131415[[#This Row],[SKU]],Tabela24[#All],14,0)</f>
        <v>3.87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15</v>
      </c>
      <c r="E82" s="2">
        <f>Tabela2256789101112131415[[#This Row],[PRODUZIDAS]]*VLOOKUP(Tabela2256789101112131415[[#This Row],[SKU]],Tabela24[#All],14,0)</f>
        <v>3.87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14</v>
      </c>
      <c r="E110" s="2">
        <f>Tabela2256789101112131415[[#This Row],[PRODUZIDAS]]*VLOOKUP(Tabela2256789101112131415[[#This Row],[SKU]],Tabela24[#All],14,0)</f>
        <v>3.6063999999999998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9</v>
      </c>
      <c r="E113" s="2">
        <f>Tabela2256789101112131415[[#This Row],[PRODUZIDAS]]*VLOOKUP(Tabela2256789101112131415[[#This Row],[SKU]],Tabela24[#All],14,0)</f>
        <v>2.3184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>
        <v>5</v>
      </c>
      <c r="E136" s="2">
        <f>Tabela2256789101112131415[[#This Row],[PRODUZIDAS]]*VLOOKUP(Tabela2256789101112131415[[#This Row],[SKU]],Tabela24[#All],14,0)</f>
        <v>1.2883333333333333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>
        <v>9</v>
      </c>
      <c r="E141" s="2">
        <f>Tabela2256789101112131415[[#This Row],[PRODUZIDAS]]*VLOOKUP(Tabela2256789101112131415[[#This Row],[SKU]],Tabela24[#All],14,0)</f>
        <v>2.319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</v>
      </c>
      <c r="E144" s="2">
        <f>Tabela2256789101112131415[[#This Row],[PRODUZIDAS]]*VLOOKUP(Tabela2256789101112131415[[#This Row],[SKU]],Tabela24[#All],14,0)</f>
        <v>0.77314285714285713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>
        <v>1</v>
      </c>
      <c r="E190" s="2">
        <f>Tabela2256789101112131415[[#This Row],[PRODUZIDAS]]*VLOOKUP(Tabela2256789101112131415[[#This Row],[SKU]],Tabela24[#All],14,0)</f>
        <v>0.25780000000000008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46</v>
      </c>
      <c r="E194" s="2">
        <f>Tabela2256789101112131415[[#This Row],[PRODUZIDAS]]*VLOOKUP(Tabela2256789101112131415[[#This Row],[SKU]],Tabela24[#All],14,0)</f>
        <v>11.849600000000001</v>
      </c>
    </row>
    <row r="195" spans="2:5" x14ac:dyDescent="0.25">
      <c r="B195" s="3" t="s">
        <v>380</v>
      </c>
      <c r="C195" s="3" t="s">
        <v>381</v>
      </c>
      <c r="D195" s="1">
        <v>38</v>
      </c>
      <c r="E195" s="2">
        <f>Tabela2256789101112131415[[#This Row],[PRODUZIDAS]]*VLOOKUP(Tabela2256789101112131415[[#This Row],[SKU]],Tabela24[#All],14,0)</f>
        <v>9.7888000000000002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94</v>
      </c>
      <c r="E200" s="2">
        <f>Tabela2256789101112131415[[#This Row],[PRODUZIDAS]]*VLOOKUP(Tabela2256789101112131415[[#This Row],[SKU]],Tabela24[#All],14,0)</f>
        <v>24.214400000000001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>
        <v>20</v>
      </c>
      <c r="E202" s="2">
        <f>Tabela2256789101112131415[[#This Row],[PRODUZIDAS]]*VLOOKUP(Tabela2256789101112131415[[#This Row],[SKU]],Tabela24[#All],14,0)</f>
        <v>5.1520000000000001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1</v>
      </c>
      <c r="E225" s="2">
        <f>Tabela2256789101112131415[[#This Row],[PRODUZIDAS]]*VLOOKUP(Tabela2256789101112131415[[#This Row],[SKU]],Tabela24[#All],14,0)</f>
        <v>0.25771428571428573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5</v>
      </c>
      <c r="E230" s="2">
        <f>Tabela2256789101112131415[[#This Row],[PRODUZIDAS]]*VLOOKUP(Tabela2256789101112131415[[#This Row],[SKU]],Tabela24[#All],14,0)</f>
        <v>1.2885714285714287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>
        <v>10</v>
      </c>
      <c r="E447" s="2">
        <f>Tabela2256789101112131415[[#This Row],[PRODUZIDAS]]*VLOOKUP(Tabela2256789101112131415[[#This Row],[SKU]],Tabela24[#All],14,0)</f>
        <v>1.8920000000000006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10</v>
      </c>
      <c r="E628" s="2">
        <f>Tabela2256789101112131415[[#This Row],[PRODUZIDAS]]*VLOOKUP(Tabela2256789101112131415[[#This Row],[SKU]],Tabela24[#All],14,0)</f>
        <v>2.5760000000000001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>
        <v>58</v>
      </c>
      <c r="E632" s="2">
        <f>Tabela2256789101112131415[[#This Row],[PRODUZIDAS]]*VLOOKUP(Tabela2256789101112131415[[#This Row],[SKU]],Tabela24[#All],14,0)</f>
        <v>14.940799999999999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>
        <v>77</v>
      </c>
      <c r="E659" s="2">
        <f>Tabela2256789101112131415[[#This Row],[PRODUZIDAS]]*VLOOKUP(Tabela2256789101112131415[[#This Row],[SKU]],Tabela24[#All],14,0)</f>
        <v>19.844000000000001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2025-03-17T17:36:46Z</dcterms:modified>
</cp:coreProperties>
</file>