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6414DC1E-501A-4676-BE22-5266BDF9AE99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<sst xmlns="http://schemas.openxmlformats.org/spreadsheetml/2006/main" count="26033" uniqueCount="1900">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</sst>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45728</v>
      </c>
      <c r="C2" s="31"/>
      <c r="D2" s="33">
        <f>SUM(Tabela15[VALOR])</f>
        <v>5393.9434520821887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110.89055243200315</v>
      </c>
      <c r="D7" s="26"/>
      <c r="E7" s="26">
        <f>Tabela15[[#This Row],[VALOR]]-Tabela15[[#This Row],[Custo Setor]]</f>
        <v>110.89055243200315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798.93079177489165</v>
      </c>
      <c r="D10" s="26"/>
      <c r="E10" s="26">
        <f>Tabela15[[#This Row],[VALOR]]-Tabela15[[#This Row],[Custo Setor]]</f>
        <v>798.93079177489165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2.4659999999999993</v>
      </c>
      <c r="D12" s="26"/>
      <c r="E12" s="26">
        <f>Tabela15[[#This Row],[VALOR]]-Tabela15[[#This Row],[Custo Setor]]</f>
        <v>2.4659999999999993</v>
      </c>
    </row>
    <row r="13" spans="2:5" x14ac:dyDescent="0.25">
      <c r="B13" t="s">
        <v>1888</v>
      </c>
      <c r="C13" s="21">
        <f t="array" ref="C13">'7 - PALETEIRA'!G4</f>
        <v>625.67599859610311</v>
      </c>
      <c r="D13" s="26"/>
      <c r="E13" s="26">
        <f>Tabela15[[#This Row],[VALOR]]-Tabela15[[#This Row],[Custo Setor]]</f>
        <v>625.67599859610311</v>
      </c>
    </row>
    <row r="14" spans="2:5" x14ac:dyDescent="0.25">
      <c r="B14" t="s">
        <v>1889</v>
      </c>
      <c r="C14" s="21">
        <f>'8 - ACABAMENTO'!G4</f>
        <v>849.48052423352897</v>
      </c>
      <c r="D14" s="26"/>
      <c r="E14" s="26">
        <f>Tabela15[[#This Row],[VALOR]]-Tabela15[[#This Row],[Custo Setor]]</f>
        <v>849.48052423352897</v>
      </c>
    </row>
    <row r="15" spans="2:5" x14ac:dyDescent="0.25">
      <c r="B15" t="s">
        <v>1890</v>
      </c>
      <c r="C15" s="21">
        <f t="array" ref="C15">'9 - FURO'!G4</f>
        <v>753.99148326881073</v>
      </c>
      <c r="D15" s="26"/>
      <c r="E15" s="26">
        <f>Tabela15[[#This Row],[VALOR]]-Tabela15[[#This Row],[Custo Setor]]</f>
        <v>753.99148326881073</v>
      </c>
    </row>
    <row r="16" spans="2:5" x14ac:dyDescent="0.25">
      <c r="B16" t="s">
        <v>1891</v>
      </c>
      <c r="C16" s="21">
        <f t="array" ref="C16">'10 - ILHOS'!G4</f>
        <v>820.46709120933633</v>
      </c>
      <c r="D16" s="26"/>
      <c r="E16" s="26">
        <f>Tabela15[[#This Row],[VALOR]]-Tabela15[[#This Row],[Custo Setor]]</f>
        <v>820.46709120933633</v>
      </c>
    </row>
    <row r="17" spans="2:5" x14ac:dyDescent="0.25">
      <c r="B17" t="s">
        <v>1892</v>
      </c>
      <c r="C17" s="21">
        <f t="array" ref="C17">'11 - DOBRA'!G4</f>
        <v>1171.4706450097847</v>
      </c>
      <c r="D17" s="26"/>
      <c r="E17" s="26">
        <f>Tabela15[[#This Row],[VALOR]]-Tabela15[[#This Row],[Custo Setor]]</f>
        <v>1171.4706450097847</v>
      </c>
    </row>
    <row r="18" spans="2:5" x14ac:dyDescent="0.25">
      <c r="B18" t="s">
        <v>1893</v>
      </c>
      <c r="C18" s="21">
        <f t="array" ref="C18">'12 - EMBALAGEM'!G4</f>
        <v>260.57036555772999</v>
      </c>
      <c r="D18" s="26"/>
      <c r="E18" s="26">
        <f>Tabela15[[#This Row],[VALOR]]-Tabela15[[#This Row],[Custo Setor]]</f>
        <v>260.57036555772999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5393.9434520821887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31" workbookViewId="0">
      <selection activeCell="D345" sqref="D34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110.89055243200315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>
        <v>20</v>
      </c>
      <c r="E20" s="2">
        <f>Tabela2[[#This Row],[PRODUZIDAS]]*VLOOKUP(Tabela2[[#This Row],[SKU]],Tabela24[#All],3,0)</f>
        <v>9.5362318840579707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100</v>
      </c>
      <c r="E35" s="2">
        <f>Tabela2[[#This Row],[PRODUZIDAS]]*VLOOKUP(Tabela2[[#This Row],[SKU]],Tabela24[#All],3,0)</f>
        <v>25.753424657534246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>
        <v>100</v>
      </c>
      <c r="E49" s="2">
        <f>Tabela2[[#This Row],[PRODUZIDAS]]*VLOOKUP(Tabela2[[#This Row],[SKU]],Tabela24[#All],3,0)</f>
        <v>27.041095890410954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Tabela2[[#This Row],[PRODUZIDAS]]*VLOOKUP(Tabela2[[#This Row],[SKU]],Tabela24[#All],3,0)</f>
        <v>27.089999999999996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>
        <v>50</v>
      </c>
      <c r="E91" s="2">
        <f>Tabela2[[#This Row],[PRODUZIDAS]]*VLOOKUP(Tabela2[[#This Row],[SKU]],Tabela24[#All],3,0)</f>
        <v>13.544999999999998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>
        <v>6</v>
      </c>
      <c r="E273" s="2">
        <f>Tabela2[[#This Row],[PRODUZIDAS]]*VLOOKUP(Tabela2[[#This Row],[SKU]],Tabela24[#All],3,0)</f>
        <v>4.6367999999999991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>
        <v>3</v>
      </c>
      <c r="E344" s="2">
        <f>Tabela2[[#This Row],[PRODUZIDAS]]*VLOOKUP(Tabela2[[#This Row],[SKU]],Tabela24[#All],3,0)</f>
        <v>2.4659999999999993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Tabela2[[#This Row],[PRODUZIDAS]]*VLOOKUP(Tabela2[[#This Row],[SKU]],Tabela24[#All],3,0)</f>
        <v>0.82199999999999984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03" workbookViewId="0">
      <selection activeCell="D209" sqref="D2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798.93079177489165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1.5</v>
      </c>
      <c r="E114" s="2">
        <f>Tabela22567[[#This Row],[PRODUZIDAS]]*VLOOKUP(Tabela22567[[#This Row],[SKU]],Tabela24[#All],6,0)</f>
        <v>1.7387999999999997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1.5</v>
      </c>
      <c r="E116" s="2">
        <f>Tabela22567[[#This Row],[PRODUZIDAS]]*VLOOKUP(Tabela22567[[#This Row],[SKU]],Tabela24[#All],6,0)</f>
        <v>1.7387999999999997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>
        <v>75</v>
      </c>
      <c r="E128" s="2">
        <f>Tabela22567[[#This Row],[PRODUZIDAS]]*VLOOKUP(Tabela22567[[#This Row],[SKU]],Tabela24[#All],6,0)</f>
        <v>96.625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>
        <v>31.5</v>
      </c>
      <c r="E130" s="2">
        <f>Tabela22567[[#This Row],[PRODUZIDAS]]*VLOOKUP(Tabela22567[[#This Row],[SKU]],Tabela24[#All],6,0)</f>
        <v>40.582500000000003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Tabela22567[[#This Row],[PRODUZIDAS]]*VLOOKUP(Tabela22567[[#This Row],[SKU]],Tabela24[#All],6,0)</f>
        <v>12.885714285714286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203.5</v>
      </c>
      <c r="E193" s="2">
        <f>Tabela22567[[#This Row],[PRODUZIDAS]]*VLOOKUP(Tabela22567[[#This Row],[SKU]],Tabela24[#All],6,0)</f>
        <v>235.89719999999997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155.5</v>
      </c>
      <c r="E197" s="2">
        <f>Tabela22567[[#This Row],[PRODUZIDAS]]*VLOOKUP(Tabela22567[[#This Row],[SKU]],Tabela24[#All],6,0)</f>
        <v>180.25559999999996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>
        <v>97.5</v>
      </c>
      <c r="E208" s="2">
        <f>Tabela22567[[#This Row],[PRODUZIDAS]]*VLOOKUP(Tabela22567[[#This Row],[SKU]],Tabela24[#All],6,0)</f>
        <v>125.6125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>
        <v>1</v>
      </c>
      <c r="E221" s="2">
        <f>Tabela22567[[#This Row],[PRODUZIDAS]]*VLOOKUP(Tabela22567[[#This Row],[SKU]],Tabela24[#All],6,0)</f>
        <v>1.2883333333333333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40.5</v>
      </c>
      <c r="E226" s="2">
        <f>Tabela22567[[#This Row],[PRODUZIDAS]]*VLOOKUP(Tabela22567[[#This Row],[SKU]],Tabela24[#All],6,0)</f>
        <v>52.187142857142859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13</v>
      </c>
      <c r="E230" s="2">
        <f>Tabela22567[[#This Row],[PRODUZIDAS]]*VLOOKUP(Tabela22567[[#This Row],[SKU]],Tabela24[#All],6,0)</f>
        <v>16.751428571428573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>
        <v>6</v>
      </c>
      <c r="E269" s="2">
        <f>Tabela22567[[#This Row],[PRODUZIDAS]]*VLOOKUP(Tabela22567[[#This Row],[SKU]],Tabela24[#All],6,0)</f>
        <v>7.7279999999999998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Tabela22567[[#This Row],[PRODUZIDAS]]*VLOOKUP(Tabela22567[[#This Row],[SKU]],Tabela24[#All],6,0)</f>
        <v>1.7124999999999997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6</v>
      </c>
      <c r="E297" s="2">
        <f>Tabela22567[[#This Row],[PRODUZIDAS]]*VLOOKUP(Tabela22567[[#This Row],[SKU]],Tabela24[#All],6,0)</f>
        <v>10.227272727272727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>
        <v>4</v>
      </c>
      <c r="E341" s="2">
        <f>Tabela22567[[#This Row],[PRODUZIDAS]]*VLOOKUP(Tabela22567[[#This Row],[SKU]],Tabela24[#All],6,0)</f>
        <v>6.8499999999999988</v>
      </c>
    </row>
    <row r="342" spans="2:5" x14ac:dyDescent="0.25">
      <c r="B342" s="3" t="s">
        <v>674</v>
      </c>
      <c r="C342" s="3" t="s">
        <v>675</v>
      </c>
      <c r="D342" s="1">
        <v>3</v>
      </c>
      <c r="E342" s="2">
        <f>Tabela22567[[#This Row],[PRODUZIDAS]]*VLOOKUP(Tabela22567[[#This Row],[SKU]],Tabela24[#All],6,0)</f>
        <v>5.1374999999999993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Tabela22567[[#This Row],[PRODUZIDAS]]*VLOOKUP(Tabela22567[[#This Row],[SKU]],Tabela24[#All],6,0)</f>
        <v>1.7124999999999997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37" workbookViewId="0">
      <selection activeCell="D345" sqref="D3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2.4659999999999993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>
        <v>4</v>
      </c>
      <c r="E341" s="2">
        <f>Tabela2256789[[#This Row],[PRODUZIDAS]]*VLOOKUP(Tabela2256789[[#This Row],[SKU]],Tabela24[#All],8,0)</f>
        <v>1.6439999999999997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Tabela2256789[[#This Row],[PRODUZIDAS]]*VLOOKUP(Tabela2256789[[#This Row],[SKU]],Tabela24[#All],8,0)</f>
        <v>0.82199999999999984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24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625.67599859610311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10</v>
      </c>
      <c r="E19" s="2">
        <f>Tabela225678910[[#This Row],[PRODUZIDAS]]*VLOOKUP(Tabela225678910[[#This Row],[SKU]],Tabela24[#All],9,0)</f>
        <v>4.0869565217391299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>
        <v>10</v>
      </c>
      <c r="E34" s="2">
        <f>Tabela225678910[[#This Row],[PRODUZIDAS]]*VLOOKUP(Tabela225678910[[#This Row],[SKU]],Tabela24[#All],9,0)</f>
        <v>5.1506849315068495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>
        <v>50</v>
      </c>
      <c r="E152" s="2">
        <f>Tabela225678910[[#This Row],[PRODUZIDAS]]*VLOOKUP(Tabela225678910[[#This Row],[SKU]],Tabela24[#All],9,0)</f>
        <v>51.542857142857144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130</v>
      </c>
      <c r="E194" s="2">
        <f>Tabela225678910[[#This Row],[PRODUZIDAS]]*VLOOKUP(Tabela225678910[[#This Row],[SKU]],Tabela24[#All],9,0)</f>
        <v>83.72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Tabela225678910[[#This Row],[PRODUZIDAS]]*VLOOKUP(Tabela225678910[[#This Row],[SKU]],Tabela24[#All],9,0)</f>
        <v>6.44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80</v>
      </c>
      <c r="E208" s="2">
        <f>Tabela225678910[[#This Row],[PRODUZIDAS]]*VLOOKUP(Tabela225678910[[#This Row],[SKU]],Tabela24[#All],9,0)</f>
        <v>77.3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>
        <v>20</v>
      </c>
      <c r="E219" s="2">
        <f>Tabela225678910[[#This Row],[PRODUZIDAS]]*VLOOKUP(Tabela225678910[[#This Row],[SKU]],Tabela24[#All],9,0)</f>
        <v>19.324999999999999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>
        <v>50</v>
      </c>
      <c r="E232" s="2">
        <f>Tabela225678910[[#This Row],[PRODUZIDAS]]*VLOOKUP(Tabela225678910[[#This Row],[SKU]],Tabela24[#All],9,0)</f>
        <v>51.542857142857144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>
        <v>7</v>
      </c>
      <c r="E273" s="2">
        <f>Tabela225678910[[#This Row],[PRODUZIDAS]]*VLOOKUP(Tabela225678910[[#This Row],[SKU]],Tabela24[#All],9,0)</f>
        <v>4.508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>
        <v>4</v>
      </c>
      <c r="E341" s="2">
        <f>Tabela225678910[[#This Row],[PRODUZIDAS]]*VLOOKUP(Tabela225678910[[#This Row],[SKU]],Tabela24[#All],9,0)</f>
        <v>2.4659999999999993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Tabela225678910[[#This Row],[PRODUZIDAS]]*VLOOKUP(Tabela225678910[[#This Row],[SKU]],Tabela24[#All],9,0)</f>
        <v>0.61649999999999983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Tabela225678910[[#This Row],[PRODUZIDAS]]*VLOOKUP(Tabela225678910[[#This Row],[SKU]],Tabela24[#All],9,0)</f>
        <v>32.200000000000003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100</v>
      </c>
      <c r="E628" s="2">
        <f>Tabela225678910[[#This Row],[PRODUZIDAS]]*VLOOKUP(Tabela225678910[[#This Row],[SKU]],Tabela24[#All],9,0)</f>
        <v>64.400000000000006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>
        <v>106</v>
      </c>
      <c r="E634" s="2">
        <f>Tabela225678910[[#This Row],[PRODUZIDAS]]*VLOOKUP(Tabela225678910[[#This Row],[SKU]],Tabela24[#All],9,0)</f>
        <v>68.263999999999996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>
        <v>12.5</v>
      </c>
      <c r="E658" s="2">
        <f>Tabela225678910[[#This Row],[PRODUZIDAS]]*VLOOKUP(Tabela225678910[[#This Row],[SKU]],Tabela24[#All],9,0)</f>
        <v>12.885714285714286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>
        <v>137</v>
      </c>
      <c r="E662" s="2">
        <f>Tabela225678910[[#This Row],[PRODUZIDAS]]*VLOOKUP(Tabela225678910[[#This Row],[SKU]],Tabela24[#All],9,0)</f>
        <v>141.22742857142859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849.48052423352897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258</v>
      </c>
      <c r="E18" s="2">
        <f>Tabela22567891011[[#This Row],[PRODUZIDAS]]*VLOOKUP(Tabela22567891011[[#This Row],[SKU]],Tabela24[#All],10,0)</f>
        <v>105.44347826086954</v>
      </c>
    </row>
    <row r="19" spans="2:5" x14ac:dyDescent="0.25">
      <c r="B19" s="3" t="s">
        <v>28</v>
      </c>
      <c r="C19" s="3" t="s">
        <v>29</v>
      </c>
      <c r="D19" s="1">
        <v>10</v>
      </c>
      <c r="E19" s="2">
        <f>Tabela22567891011[[#This Row],[PRODUZIDAS]]*VLOOKUP(Tabela22567891011[[#This Row],[SKU]],Tabela24[#All],10,0)</f>
        <v>4.0869565217391299</v>
      </c>
    </row>
    <row r="20" spans="2:5" x14ac:dyDescent="0.25">
      <c r="B20" s="3" t="s">
        <v>30</v>
      </c>
      <c r="C20" s="3" t="s">
        <v>31</v>
      </c>
      <c r="D20" s="1">
        <v>10</v>
      </c>
      <c r="E20" s="2">
        <f>Tabela22567891011[[#This Row],[PRODUZIDAS]]*VLOOKUP(Tabela22567891011[[#This Row],[SKU]],Tabela24[#All],10,0)</f>
        <v>4.0869565217391299</v>
      </c>
    </row>
    <row r="21" spans="2:5" x14ac:dyDescent="0.25">
      <c r="B21" s="3" t="s">
        <v>32</v>
      </c>
      <c r="C21" s="3" t="s">
        <v>33</v>
      </c>
      <c r="D21" s="1">
        <v>12</v>
      </c>
      <c r="E21" s="2">
        <f>Tabela22567891011[[#This Row],[PRODUZIDAS]]*VLOOKUP(Tabela22567891011[[#This Row],[SKU]],Tabela24[#All],10,0)</f>
        <v>4.9043478260869557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101</v>
      </c>
      <c r="E23" s="2">
        <f>Tabela22567891011[[#This Row],[PRODUZIDAS]]*VLOOKUP(Tabela22567891011[[#This Row],[SKU]],Tabela24[#All],10,0)</f>
        <v>41.278260869565209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47</v>
      </c>
      <c r="E46" s="2">
        <f>Tabela22567891011[[#This Row],[PRODUZIDAS]]*VLOOKUP(Tabela22567891011[[#This Row],[SKU]],Tabela24[#All],10,0)</f>
        <v>34.496712328767117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1</v>
      </c>
      <c r="E77" s="2">
        <f>Tabela22567891011[[#This Row],[PRODUZIDAS]]*VLOOKUP(Tabela22567891011[[#This Row],[SKU]],Tabela24[#All],10,0)</f>
        <v>0.79979999999999984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>
        <v>25</v>
      </c>
      <c r="E136" s="2">
        <f>Tabela22567891011[[#This Row],[PRODUZIDAS]]*VLOOKUP(Tabela22567891011[[#This Row],[SKU]],Tabela24[#All],10,0)</f>
        <v>22.545833333333327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40</v>
      </c>
      <c r="E152" s="2">
        <f>Tabela22567891011[[#This Row],[PRODUZIDAS]]*VLOOKUP(Tabela22567891011[[#This Row],[SKU]],Tabela24[#All],10,0)</f>
        <v>46.388571428571424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15</v>
      </c>
      <c r="E194" s="2">
        <f>Tabela22567891011[[#This Row],[PRODUZIDAS]]*VLOOKUP(Tabela22567891011[[#This Row],[SKU]],Tabela24[#All],10,0)</f>
        <v>9.66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Tabela22567891011[[#This Row],[PRODUZIDAS]]*VLOOKUP(Tabela22567891011[[#This Row],[SKU]],Tabela24[#All],10,0)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>
        <v>1.5</v>
      </c>
      <c r="E204" s="2">
        <f>Tabela22567891011[[#This Row],[PRODUZIDAS]]*VLOOKUP(Tabela22567891011[[#This Row],[SKU]],Tabela24[#All],10,0)</f>
        <v>1.3527499999999997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4</v>
      </c>
      <c r="E225" s="2">
        <f>Tabela22567891011[[#This Row],[PRODUZIDAS]]*VLOOKUP(Tabela22567891011[[#This Row],[SKU]],Tabela24[#All],10,0)</f>
        <v>4.6388571428571428</v>
      </c>
    </row>
    <row r="226" spans="2:5" x14ac:dyDescent="0.25">
      <c r="B226" s="3" t="s">
        <v>442</v>
      </c>
      <c r="C226" s="3" t="s">
        <v>443</v>
      </c>
      <c r="D226" s="1">
        <v>33.5</v>
      </c>
      <c r="E226" s="2">
        <f>Tabela22567891011[[#This Row],[PRODUZIDAS]]*VLOOKUP(Tabela22567891011[[#This Row],[SKU]],Tabela24[#All],10,0)</f>
        <v>38.850428571428573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48.5</v>
      </c>
      <c r="E230" s="2">
        <f>Tabela22567891011[[#This Row],[PRODUZIDAS]]*VLOOKUP(Tabela22567891011[[#This Row],[SKU]],Tabela24[#All],10,0)</f>
        <v>56.246142857142857</v>
      </c>
    </row>
    <row r="231" spans="2:5" x14ac:dyDescent="0.25">
      <c r="B231" s="3" t="s">
        <v>452</v>
      </c>
      <c r="C231" s="3" t="s">
        <v>453</v>
      </c>
      <c r="D231" s="1">
        <v>82</v>
      </c>
      <c r="E231" s="2">
        <f>Tabela22567891011[[#This Row],[PRODUZIDAS]]*VLOOKUP(Tabela22567891011[[#This Row],[SKU]],Tabela24[#All],10,0)</f>
        <v>95.096571428571423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100.5</v>
      </c>
      <c r="E626" s="2">
        <f>Tabela22567891011[[#This Row],[PRODUZIDAS]]*VLOOKUP(Tabela22567891011[[#This Row],[SKU]],Tabela24[#All],10,0)</f>
        <v>64.722000000000008</v>
      </c>
    </row>
    <row r="627" spans="2:5" x14ac:dyDescent="0.25">
      <c r="B627" s="3" t="s">
        <v>1244</v>
      </c>
      <c r="C627" s="3" t="s">
        <v>1245</v>
      </c>
      <c r="D627" s="1">
        <v>104</v>
      </c>
      <c r="E627" s="2">
        <f>Tabela22567891011[[#This Row],[PRODUZIDAS]]*VLOOKUP(Tabela22567891011[[#This Row],[SKU]],Tabela24[#All],10,0)</f>
        <v>66.975999999999999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10</v>
      </c>
      <c r="E658" s="2">
        <f>Tabela22567891011[[#This Row],[PRODUZIDAS]]*VLOOKUP(Tabela22567891011[[#This Row],[SKU]],Tabela24[#All],10,0)</f>
        <v>11.597142857142856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176</v>
      </c>
      <c r="E662" s="2">
        <f>Tabela22567891011[[#This Row],[PRODUZIDAS]]*VLOOKUP(Tabela22567891011[[#This Row],[SKU]],Tabela24[#All],10,0)</f>
        <v>204.10971428571429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1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1" spans="2:9" x14ac:dyDescent="0.25">
      <c r="D1" t="s">
        <v>1899</v>
      </c>
    </row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753.99148326881073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336.5</v>
      </c>
      <c r="E18" s="2">
        <f>Tabela2256789101112[[#This Row],[PRODUZIDAS]]*VLOOKUP(Tabela2256789101112[[#This Row],[SKU]],Tabela24[#All],11,0)</f>
        <v>252.13115942028983</v>
      </c>
    </row>
    <row r="19" spans="2:5" x14ac:dyDescent="0.25">
      <c r="B19" s="3" t="s">
        <v>28</v>
      </c>
      <c r="C19" s="3" t="s">
        <v>29</v>
      </c>
      <c r="D19" s="1">
        <v>10</v>
      </c>
      <c r="E19" s="2">
        <f>Tabela2256789101112[[#This Row],[PRODUZIDAS]]*VLOOKUP(Tabela2256789101112[[#This Row],[SKU]],Tabela24[#All],11,0)</f>
        <v>7.4927536231884053</v>
      </c>
    </row>
    <row r="20" spans="2:5" x14ac:dyDescent="0.25">
      <c r="B20" s="3" t="s">
        <v>30</v>
      </c>
      <c r="C20" s="3" t="s">
        <v>31</v>
      </c>
      <c r="D20" s="1">
        <v>10</v>
      </c>
      <c r="E20" s="2">
        <f>Tabela2256789101112[[#This Row],[PRODUZIDAS]]*VLOOKUP(Tabela2256789101112[[#This Row],[SKU]],Tabela24[#All],11,0)</f>
        <v>7.4927536231884053</v>
      </c>
    </row>
    <row r="21" spans="2:5" x14ac:dyDescent="0.25">
      <c r="B21" s="3" t="s">
        <v>32</v>
      </c>
      <c r="C21" s="3" t="s">
        <v>33</v>
      </c>
      <c r="D21" s="1">
        <v>11.5</v>
      </c>
      <c r="E21" s="2">
        <f>Tabela2256789101112[[#This Row],[PRODUZIDAS]]*VLOOKUP(Tabela2256789101112[[#This Row],[SKU]],Tabela24[#All],11,0)</f>
        <v>8.6166666666666654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37</v>
      </c>
      <c r="E23" s="2">
        <f>Tabela2256789101112[[#This Row],[PRODUZIDAS]]*VLOOKUP(Tabela2256789101112[[#This Row],[SKU]],Tabela24[#All],11,0)</f>
        <v>27.723188405797099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12</v>
      </c>
      <c r="E38" s="2">
        <f>Tabela2256789101112[[#This Row],[PRODUZIDAS]]*VLOOKUP(Tabela2256789101112[[#This Row],[SKU]],Tabela24[#All],11,0)</f>
        <v>6.9534246575342458</v>
      </c>
    </row>
    <row r="39" spans="2:5" x14ac:dyDescent="0.25">
      <c r="B39" s="3" t="s">
        <v>68</v>
      </c>
      <c r="C39" s="3" t="s">
        <v>69</v>
      </c>
      <c r="D39" s="1">
        <v>17.5</v>
      </c>
      <c r="E39" s="2">
        <f>Tabela2256789101112[[#This Row],[PRODUZIDAS]]*VLOOKUP(Tabela2256789101112[[#This Row],[SKU]],Tabela24[#All],11,0)</f>
        <v>10.140410958904107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>
        <v>9.5</v>
      </c>
      <c r="E47" s="2">
        <f>Tabela2256789101112[[#This Row],[PRODUZIDAS]]*VLOOKUP(Tabela2256789101112[[#This Row],[SKU]],Tabela24[#All],11,0)</f>
        <v>5.5047945205479438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31.5</v>
      </c>
      <c r="E60" s="2">
        <f>Tabela2256789101112[[#This Row],[PRODUZIDAS]]*VLOOKUP(Tabela2256789101112[[#This Row],[SKU]],Tabela24[#All],11,0)</f>
        <v>18.252739726027393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11</v>
      </c>
      <c r="E74" s="2">
        <f>Tabela2256789101112[[#This Row],[PRODUZIDAS]]*VLOOKUP(Tabela2256789101112[[#This Row],[SKU]],Tabela24[#All],11,0)</f>
        <v>9.2234999999999996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1</v>
      </c>
      <c r="E77" s="2">
        <f>Tabela2256789101112[[#This Row],[PRODUZIDAS]]*VLOOKUP(Tabela2256789101112[[#This Row],[SKU]],Tabela24[#All],11,0)</f>
        <v>0.83849999999999991</v>
      </c>
    </row>
    <row r="78" spans="2:5" x14ac:dyDescent="0.25">
      <c r="B78" s="3" t="s">
        <v>146</v>
      </c>
      <c r="C78" s="3" t="s">
        <v>147</v>
      </c>
      <c r="D78" s="1">
        <v>5.5</v>
      </c>
      <c r="E78" s="2">
        <f>Tabela2256789101112[[#This Row],[PRODUZIDAS]]*VLOOKUP(Tabela2256789101112[[#This Row],[SKU]],Tabela24[#All],11,0)</f>
        <v>4.6117499999999998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>
        <v>10</v>
      </c>
      <c r="E109" s="2">
        <f>Tabela2256789101112[[#This Row],[PRODUZIDAS]]*VLOOKUP(Tabela2256789101112[[#This Row],[SKU]],Tabela24[#All],11,0)</f>
        <v>6.5688000000000004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>
        <v>20</v>
      </c>
      <c r="E136" s="2">
        <f>Tabela2256789101112[[#This Row],[PRODUZIDAS]]*VLOOKUP(Tabela2256789101112[[#This Row],[SKU]],Tabela24[#All],11,0)</f>
        <v>14.171666666666665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45</v>
      </c>
      <c r="E144" s="2">
        <f>Tabela2256789101112[[#This Row],[PRODUZIDAS]]*VLOOKUP(Tabela2256789101112[[#This Row],[SKU]],Tabela24[#All],11,0)</f>
        <v>34.791428571428568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15</v>
      </c>
      <c r="E194" s="2">
        <f>Tabela2256789101112[[#This Row],[PRODUZIDAS]]*VLOOKUP(Tabela2256789101112[[#This Row],[SKU]],Tabela24[#All],11,0)</f>
        <v>9.8532000000000011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>
        <v>77.5</v>
      </c>
      <c r="E199" s="2">
        <f>Tabela2256789101112[[#This Row],[PRODUZIDAS]]*VLOOKUP(Tabela2256789101112[[#This Row],[SKU]],Tabela24[#All],11,0)</f>
        <v>50.908200000000001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14</v>
      </c>
      <c r="E201" s="2">
        <f>Tabela2256789101112[[#This Row],[PRODUZIDAS]]*VLOOKUP(Tabela2256789101112[[#This Row],[SKU]],Tabela24[#All],11,0)</f>
        <v>9.1963200000000001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>
        <v>49.5</v>
      </c>
      <c r="E204" s="2">
        <f>Tabela2256789101112[[#This Row],[PRODUZIDAS]]*VLOOKUP(Tabela2256789101112[[#This Row],[SKU]],Tabela24[#All],11,0)</f>
        <v>35.074874999999992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>
        <v>112.5</v>
      </c>
      <c r="E232" s="2">
        <f>Tabela2256789101112[[#This Row],[PRODUZIDAS]]*VLOOKUP(Tabela2256789101112[[#This Row],[SKU]],Tabela24[#All],11,0)</f>
        <v>86.978571428571428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>
        <v>2.5</v>
      </c>
      <c r="E422" s="2">
        <f>Tabela2256789101112[[#This Row],[PRODUZIDAS]]*VLOOKUP(Tabela2256789101112[[#This Row],[SKU]],Tabela24[#All],11,0)</f>
        <v>0.89583333333333326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>
        <v>5</v>
      </c>
      <c r="E439" s="2">
        <f>Tabela2256789101112[[#This Row],[PRODUZIDAS]]*VLOOKUP(Tabela2256789101112[[#This Row],[SKU]],Tabela24[#All],11,0)</f>
        <v>2.0812000000000004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101</v>
      </c>
      <c r="E626" s="2">
        <f>Tabela2256789101112[[#This Row],[PRODUZIDAS]]*VLOOKUP(Tabela2256789101112[[#This Row],[SKU]],Tabela24[#All],11,0)</f>
        <v>66.344880000000003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15</v>
      </c>
      <c r="E628" s="2">
        <f>Tabela2256789101112[[#This Row],[PRODUZIDAS]]*VLOOKUP(Tabela2256789101112[[#This Row],[SKU]],Tabela24[#All],11,0)</f>
        <v>9.8532000000000011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>
        <v>20</v>
      </c>
      <c r="E642" s="2">
        <f>Tabela2256789101112[[#This Row],[PRODUZIDAS]]*VLOOKUP(Tabela2256789101112[[#This Row],[SKU]],Tabela24[#All],11,0)</f>
        <v>14.171666666666665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>
        <v>50</v>
      </c>
      <c r="E657" s="2">
        <f>Tabela2256789101112[[#This Row],[PRODUZIDAS]]*VLOOKUP(Tabela2256789101112[[#This Row],[SKU]],Tabela24[#All],11,0)</f>
        <v>38.657142857142858</v>
      </c>
    </row>
    <row r="658" spans="2:5" x14ac:dyDescent="0.25">
      <c r="B658" s="3" t="s">
        <v>1306</v>
      </c>
      <c r="C658" s="3" t="s">
        <v>1307</v>
      </c>
      <c r="D658" s="1">
        <v>20</v>
      </c>
      <c r="E658" s="2">
        <f>Tabela2256789101112[[#This Row],[PRODUZIDAS]]*VLOOKUP(Tabela2256789101112[[#This Row],[SKU]],Tabela24[#All],11,0)</f>
        <v>15.462857142857143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820.46709120933633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38</v>
      </c>
      <c r="E10" s="2">
        <f>Tabela225678910111213[[#This Row],[PRODUZIDAS]]*VLOOKUP(Tabela225678910111213[[#This Row],[SKU]],Tabela24[#All],12,0)</f>
        <v>44.002898550724638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>
        <v>75</v>
      </c>
      <c r="E12" s="2">
        <f>Tabela225678910111213[[#This Row],[PRODUZIDAS]]*VLOOKUP(Tabela225678910111213[[#This Row],[SKU]],Tabela24[#All],12,0)</f>
        <v>86.847826086956516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>
        <v>100</v>
      </c>
      <c r="E18" s="2">
        <f>Tabela225678910111213[[#This Row],[PRODUZIDAS]]*VLOOKUP(Tabela225678910111213[[#This Row],[SKU]],Tabela24[#All],12,0)</f>
        <v>115.79710144927535</v>
      </c>
    </row>
    <row r="19" spans="2:5" x14ac:dyDescent="0.25">
      <c r="B19" s="3" t="s">
        <v>28</v>
      </c>
      <c r="C19" s="3" t="s">
        <v>29</v>
      </c>
      <c r="D19" s="1">
        <v>10</v>
      </c>
      <c r="E19" s="2">
        <f>Tabela225678910111213[[#This Row],[PRODUZIDAS]]*VLOOKUP(Tabela225678910111213[[#This Row],[SKU]],Tabela24[#All],12,0)</f>
        <v>11.579710144927535</v>
      </c>
    </row>
    <row r="20" spans="2:5" x14ac:dyDescent="0.25">
      <c r="B20" s="3" t="s">
        <v>30</v>
      </c>
      <c r="C20" s="3" t="s">
        <v>31</v>
      </c>
      <c r="D20" s="1">
        <v>42</v>
      </c>
      <c r="E20" s="2">
        <f>Tabela225678910111213[[#This Row],[PRODUZIDAS]]*VLOOKUP(Tabela225678910111213[[#This Row],[SKU]],Tabela24[#All],12,0)</f>
        <v>48.634782608695645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52</v>
      </c>
      <c r="E23" s="2">
        <f>Tabela225678910111213[[#This Row],[PRODUZIDAS]]*VLOOKUP(Tabela225678910111213[[#This Row],[SKU]],Tabela24[#All],12,0)</f>
        <v>60.214492753623183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12</v>
      </c>
      <c r="E38" s="2">
        <f>Tabela225678910111213[[#This Row],[PRODUZIDAS]]*VLOOKUP(Tabela225678910111213[[#This Row],[SKU]],Tabela24[#All],12,0)</f>
        <v>12.361643835616437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>
        <v>30</v>
      </c>
      <c r="E49" s="2">
        <f>Tabela225678910111213[[#This Row],[PRODUZIDAS]]*VLOOKUP(Tabela225678910111213[[#This Row],[SKU]],Tabela24[#All],12,0)</f>
        <v>30.904109589041095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>
        <v>11.5</v>
      </c>
      <c r="E94" s="2">
        <f>Tabela225678910111213[[#This Row],[PRODUZIDAS]]*VLOOKUP(Tabela225678910111213[[#This Row],[SKU]],Tabela24[#All],12,0)</f>
        <v>12.609749999999998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>
        <v>62</v>
      </c>
      <c r="E112" s="2">
        <f>Tabela225678910111213[[#This Row],[PRODUZIDAS]]*VLOOKUP(Tabela225678910111213[[#This Row],[SKU]],Tabela24[#All],12,0)</f>
        <v>67.877599999999987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>
        <v>29.5</v>
      </c>
      <c r="E133" s="2">
        <f>Tabela225678910111213[[#This Row],[PRODUZIDAS]]*VLOOKUP(Tabela225678910111213[[#This Row],[SKU]],Tabela24[#All],12,0)</f>
        <v>26.604083333333328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18</v>
      </c>
      <c r="E146" s="2">
        <f>Tabela225678910111213[[#This Row],[PRODUZIDAS]]*VLOOKUP(Tabela225678910111213[[#This Row],[SKU]],Tabela24[#All],12,0)</f>
        <v>19.715142857142855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>
        <v>3</v>
      </c>
      <c r="E154" s="2">
        <f>Tabela225678910111213[[#This Row],[PRODUZIDAS]]*VLOOKUP(Tabela225678910111213[[#This Row],[SKU]],Tabela24[#All],12,0)</f>
        <v>3.2858571428571426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>
        <v>5</v>
      </c>
      <c r="E186" s="2">
        <f>Tabela225678910111213[[#This Row],[PRODUZIDAS]]*VLOOKUP(Tabela225678910111213[[#This Row],[SKU]],Tabela24[#All],12,0)</f>
        <v>5.1560000000000015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41</v>
      </c>
      <c r="E194" s="2">
        <f>Tabela225678910111213[[#This Row],[PRODUZIDAS]]*VLOOKUP(Tabela225678910111213[[#This Row],[SKU]],Tabela24[#All],12,0)</f>
        <v>44.886799999999994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>
        <v>38.5</v>
      </c>
      <c r="E202" s="2">
        <f>Tabela225678910111213[[#This Row],[PRODUZIDAS]]*VLOOKUP(Tabela225678910111213[[#This Row],[SKU]],Tabela24[#All],12,0)</f>
        <v>42.149799999999992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>
        <v>49.5</v>
      </c>
      <c r="E204" s="2">
        <f>Tabela225678910111213[[#This Row],[PRODUZIDAS]]*VLOOKUP(Tabela225678910111213[[#This Row],[SKU]],Tabela24[#All],12,0)</f>
        <v>44.64074999999999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Tabela225678910111213[[#This Row],[PRODUZIDAS]]*VLOOKUP(Tabela225678910111213[[#This Row],[SKU]],Tabela24[#All],12,0)</f>
        <v>3.2858571428571426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20</v>
      </c>
      <c r="E230" s="2">
        <f>Tabela225678910111213[[#This Row],[PRODUZIDAS]]*VLOOKUP(Tabela225678910111213[[#This Row],[SKU]],Tabela24[#All],12,0)</f>
        <v>21.905714285714282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>
        <v>14</v>
      </c>
      <c r="E269" s="2">
        <f>Tabela225678910111213[[#This Row],[PRODUZIDAS]]*VLOOKUP(Tabela225678910111213[[#This Row],[SKU]],Tabela24[#All],12,0)</f>
        <v>11.720799999999999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>
        <v>4</v>
      </c>
      <c r="E277" s="2">
        <f>Tabela225678910111213[[#This Row],[PRODUZIDAS]]*VLOOKUP(Tabela225678910111213[[#This Row],[SKU]],Tabela24[#All],12,0)</f>
        <v>3.5619999999999994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>
        <v>3</v>
      </c>
      <c r="E319" s="2">
        <f>Tabela225678910111213[[#This Row],[PRODUZIDAS]]*VLOOKUP(Tabela225678910111213[[#This Row],[SKU]],Tabela24[#All],12,0)</f>
        <v>3.0744999999999996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>
        <v>43.5</v>
      </c>
      <c r="E629" s="2">
        <f>Tabela225678910111213[[#This Row],[PRODUZIDAS]]*VLOOKUP(Tabela225678910111213[[#This Row],[SKU]],Tabela24[#All],12,0)</f>
        <v>47.623799999999989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>
        <v>47.5</v>
      </c>
      <c r="E659" s="2">
        <f>Tabela225678910111213[[#This Row],[PRODUZIDAS]]*VLOOKUP(Tabela225678910111213[[#This Row],[SKU]],Tabela24[#All],12,0)</f>
        <v>52.026071428571427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1171.4706450097847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98</v>
      </c>
      <c r="E10" s="2">
        <f>Tabela22567891011121314[[#This Row],[PRODUZIDAS]]*VLOOKUP(Tabela22567891011121314[[#This Row],[SKU]],Tabela24[#All],13,0)</f>
        <v>120.15652173913044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>
        <v>149</v>
      </c>
      <c r="E12" s="2">
        <f>Tabela22567891011121314[[#This Row],[PRODUZIDAS]]*VLOOKUP(Tabela22567891011121314[[#This Row],[SKU]],Tabela24[#All],13,0)</f>
        <v>182.68695652173915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37</v>
      </c>
      <c r="E18" s="2">
        <f>Tabela22567891011121314[[#This Row],[PRODUZIDAS]]*VLOOKUP(Tabela22567891011121314[[#This Row],[SKU]],Tabela24[#All],13,0)</f>
        <v>45.365217391304348</v>
      </c>
    </row>
    <row r="19" spans="2:5" x14ac:dyDescent="0.25">
      <c r="B19" s="3" t="s">
        <v>28</v>
      </c>
      <c r="C19" s="3" t="s">
        <v>29</v>
      </c>
      <c r="D19" s="1">
        <v>13</v>
      </c>
      <c r="E19" s="2">
        <f>Tabela22567891011121314[[#This Row],[PRODUZIDAS]]*VLOOKUP(Tabela22567891011121314[[#This Row],[SKU]],Tabela24[#All],13,0)</f>
        <v>15.939130434782609</v>
      </c>
    </row>
    <row r="20" spans="2:5" x14ac:dyDescent="0.25">
      <c r="B20" s="3" t="s">
        <v>30</v>
      </c>
      <c r="C20" s="3" t="s">
        <v>31</v>
      </c>
      <c r="D20" s="1">
        <v>251</v>
      </c>
      <c r="E20" s="2">
        <f>Tabela22567891011121314[[#This Row],[PRODUZIDAS]]*VLOOKUP(Tabela22567891011121314[[#This Row],[SKU]],Tabela24[#All],13,0)</f>
        <v>307.74782608695654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27</v>
      </c>
      <c r="E23" s="2">
        <f>Tabela22567891011121314[[#This Row],[PRODUZIDAS]]*VLOOKUP(Tabela22567891011121314[[#This Row],[SKU]],Tabela24[#All],13,0)</f>
        <v>33.104347826086958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20</v>
      </c>
      <c r="E26" s="2">
        <f>Tabela22567891011121314[[#This Row],[PRODUZIDAS]]*VLOOKUP(Tabela22567891011121314[[#This Row],[SKU]],Tabela24[#All],13,0)</f>
        <v>23.178082191780817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>
        <v>30</v>
      </c>
      <c r="E49" s="2">
        <f>Tabela22567891011121314[[#This Row],[PRODUZIDAS]]*VLOOKUP(Tabela22567891011121314[[#This Row],[SKU]],Tabela24[#All],13,0)</f>
        <v>34.767123287671225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>
        <v>7</v>
      </c>
      <c r="E61" s="2">
        <f>Tabela22567891011121314[[#This Row],[PRODUZIDAS]]*VLOOKUP(Tabela22567891011121314[[#This Row],[SKU]],Tabela24[#All],13,0)</f>
        <v>8.1123287671232855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>
        <v>20</v>
      </c>
      <c r="E63" s="2">
        <f>Tabela22567891011121314[[#This Row],[PRODUZIDAS]]*VLOOKUP(Tabela22567891011121314[[#This Row],[SKU]],Tabela24[#All],13,0)</f>
        <v>23.178082191780817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50</v>
      </c>
      <c r="E72" s="2">
        <f>Tabela22567891011121314[[#This Row],[PRODUZIDAS]]*VLOOKUP(Tabela22567891011121314[[#This Row],[SKU]],Tabela24[#All],13,0)</f>
        <v>58.04999999999999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10</v>
      </c>
      <c r="E82" s="2">
        <f>Tabela22567891011121314[[#This Row],[PRODUZIDAS]]*VLOOKUP(Tabela22567891011121314[[#This Row],[SKU]],Tabela24[#All],13,0)</f>
        <v>11.609999999999998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>
        <v>40</v>
      </c>
      <c r="E86" s="2">
        <f>Tabela22567891011121314[[#This Row],[PRODUZIDAS]]*VLOOKUP(Tabela22567891011121314[[#This Row],[SKU]],Tabela24[#All],13,0)</f>
        <v>46.439999999999991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21</v>
      </c>
      <c r="E110" s="2">
        <f>Tabela22567891011121314[[#This Row],[PRODUZIDAS]]*VLOOKUP(Tabela22567891011121314[[#This Row],[SKU]],Tabela24[#All],13,0)</f>
        <v>24.343199999999996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1</v>
      </c>
      <c r="E122" s="2">
        <f>Tabela22567891011121314[[#This Row],[PRODUZIDAS]]*VLOOKUP(Tabela22567891011121314[[#This Row],[SKU]],Tabela24[#All],13,0)</f>
        <v>1.1594999999999998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>
        <v>29</v>
      </c>
      <c r="E133" s="2">
        <f>Tabela22567891011121314[[#This Row],[PRODUZIDAS]]*VLOOKUP(Tabela22567891011121314[[#This Row],[SKU]],Tabela24[#All],13,0)</f>
        <v>33.625499999999995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6</v>
      </c>
      <c r="E144" s="2">
        <f>Tabela22567891011121314[[#This Row],[PRODUZIDAS]]*VLOOKUP(Tabela22567891011121314[[#This Row],[SKU]],Tabela24[#All],13,0)</f>
        <v>6.9582857142857142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Tabela22567891011121314[[#This Row],[PRODUZIDAS]]*VLOOKUP(Tabela22567891011121314[[#This Row],[SKU]],Tabela24[#All],13,0)</f>
        <v>6.9582857142857142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3</v>
      </c>
      <c r="E154" s="2">
        <f>Tabela22567891011121314[[#This Row],[PRODUZIDAS]]*VLOOKUP(Tabela22567891011121314[[#This Row],[SKU]],Tabela24[#All],13,0)</f>
        <v>3.4791428571428571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14</v>
      </c>
      <c r="E193" s="2">
        <f>Tabela22567891011121314[[#This Row],[PRODUZIDAS]]*VLOOKUP(Tabela22567891011121314[[#This Row],[SKU]],Tabela24[#All],13,0)</f>
        <v>16.228799999999996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6</v>
      </c>
      <c r="E230" s="2">
        <f>Tabela22567891011121314[[#This Row],[PRODUZIDAS]]*VLOOKUP(Tabela22567891011121314[[#This Row],[SKU]],Tabela24[#All],13,0)</f>
        <v>6.9582857142857142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>
        <v>13</v>
      </c>
      <c r="E269" s="2">
        <f>Tabela22567891011121314[[#This Row],[PRODUZIDAS]]*VLOOKUP(Tabela22567891011121314[[#This Row],[SKU]],Tabela24[#All],13,0)</f>
        <v>15.069599999999998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>
        <v>4</v>
      </c>
      <c r="E277" s="2">
        <f>Tabela22567891011121314[[#This Row],[PRODUZIDAS]]*VLOOKUP(Tabela22567891011121314[[#This Row],[SKU]],Tabela24[#All],13,0)</f>
        <v>3.8359999999999994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>
        <v>3</v>
      </c>
      <c r="E319" s="2">
        <f>Tabela22567891011121314[[#This Row],[PRODUZIDAS]]*VLOOKUP(Tabela22567891011121314[[#This Row],[SKU]],Tabela24[#All],13,0)</f>
        <v>4.2569999999999997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>
        <v>2</v>
      </c>
      <c r="E422" s="2">
        <f>Tabela22567891011121314[[#This Row],[PRODUZIDAS]]*VLOOKUP(Tabela22567891011121314[[#This Row],[SKU]],Tabela24[#All],13,0)</f>
        <v>1.4999999999999998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>
        <v>4</v>
      </c>
      <c r="E440" s="2">
        <f>Tabela22567891011121314[[#This Row],[PRODUZIDAS]]*VLOOKUP(Tabela22567891011121314[[#This Row],[SKU]],Tabela24[#All],13,0)</f>
        <v>3.4056000000000002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22</v>
      </c>
      <c r="E628" s="2">
        <f>Tabela22567891011121314[[#This Row],[PRODUZIDAS]]*VLOOKUP(Tabela22567891011121314[[#This Row],[SKU]],Tabela24[#All],13,0)</f>
        <v>25.502399999999994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79</v>
      </c>
      <c r="E657" s="2">
        <f>Tabela22567891011121314[[#This Row],[PRODUZIDAS]]*VLOOKUP(Tabela22567891011121314[[#This Row],[SKU]],Tabela24[#All],13,0)</f>
        <v>91.617428571428576</v>
      </c>
    </row>
    <row r="658" spans="2:5" x14ac:dyDescent="0.25">
      <c r="B658" s="3" t="s">
        <v>1306</v>
      </c>
      <c r="C658" s="3" t="s">
        <v>1307</v>
      </c>
      <c r="D658" s="1">
        <v>14</v>
      </c>
      <c r="E658" s="2">
        <f>Tabela22567891011121314[[#This Row],[PRODUZIDAS]]*VLOOKUP(Tabela22567891011121314[[#This Row],[SKU]],Tabela24[#All],13,0)</f>
        <v>16.236000000000001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260.57036555772999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98</v>
      </c>
      <c r="E10" s="2">
        <f>Tabela2256789101112131415[[#This Row],[PRODUZIDAS]]*VLOOKUP(Tabela2256789101112131415[[#This Row],[SKU]],Tabela24[#All],14,0)</f>
        <v>26.701449275362318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>
        <v>149</v>
      </c>
      <c r="E12" s="2">
        <f>Tabela2256789101112131415[[#This Row],[PRODUZIDAS]]*VLOOKUP(Tabela2256789101112131415[[#This Row],[SKU]],Tabela24[#All],14,0)</f>
        <v>40.597101449275364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37</v>
      </c>
      <c r="E18" s="2">
        <f>Tabela2256789101112131415[[#This Row],[PRODUZIDAS]]*VLOOKUP(Tabela2256789101112131415[[#This Row],[SKU]],Tabela24[#All],14,0)</f>
        <v>10.081159420289856</v>
      </c>
    </row>
    <row r="19" spans="2:5" x14ac:dyDescent="0.25">
      <c r="B19" s="3" t="s">
        <v>28</v>
      </c>
      <c r="C19" s="3" t="s">
        <v>29</v>
      </c>
      <c r="D19" s="1">
        <v>13</v>
      </c>
      <c r="E19" s="2">
        <f>Tabela2256789101112131415[[#This Row],[PRODUZIDAS]]*VLOOKUP(Tabela2256789101112131415[[#This Row],[SKU]],Tabela24[#All],14,0)</f>
        <v>3.5420289855072462</v>
      </c>
    </row>
    <row r="20" spans="2:5" x14ac:dyDescent="0.25">
      <c r="B20" s="3" t="s">
        <v>30</v>
      </c>
      <c r="C20" s="3" t="s">
        <v>31</v>
      </c>
      <c r="D20" s="1">
        <v>251</v>
      </c>
      <c r="E20" s="2">
        <f>Tabela2256789101112131415[[#This Row],[PRODUZIDAS]]*VLOOKUP(Tabela2256789101112131415[[#This Row],[SKU]],Tabela24[#All],14,0)</f>
        <v>68.388405797101456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27</v>
      </c>
      <c r="E23" s="2">
        <f>Tabela2256789101112131415[[#This Row],[PRODUZIDAS]]*VLOOKUP(Tabela2256789101112131415[[#This Row],[SKU]],Tabela24[#All],14,0)</f>
        <v>7.3565217391304349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20</v>
      </c>
      <c r="E26" s="2">
        <f>Tabela2256789101112131415[[#This Row],[PRODUZIDAS]]*VLOOKUP(Tabela2256789101112131415[[#This Row],[SKU]],Tabela24[#All],14,0)</f>
        <v>5.1506849315068495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>
        <v>30</v>
      </c>
      <c r="E49" s="2">
        <f>Tabela2256789101112131415[[#This Row],[PRODUZIDAS]]*VLOOKUP(Tabela2256789101112131415[[#This Row],[SKU]],Tabela24[#All],14,0)</f>
        <v>7.7260273972602738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>
        <v>7</v>
      </c>
      <c r="E61" s="2">
        <f>Tabela2256789101112131415[[#This Row],[PRODUZIDAS]]*VLOOKUP(Tabela2256789101112131415[[#This Row],[SKU]],Tabela24[#All],14,0)</f>
        <v>1.8027397260273972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>
        <v>20</v>
      </c>
      <c r="E63" s="2">
        <f>Tabela2256789101112131415[[#This Row],[PRODUZIDAS]]*VLOOKUP(Tabela2256789101112131415[[#This Row],[SKU]],Tabela24[#All],14,0)</f>
        <v>5.1506849315068495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50</v>
      </c>
      <c r="E72" s="2">
        <f>Tabela2256789101112131415[[#This Row],[PRODUZIDAS]]*VLOOKUP(Tabela2256789101112131415[[#This Row],[SKU]],Tabela24[#All],14,0)</f>
        <v>12.9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10</v>
      </c>
      <c r="E82" s="2">
        <f>Tabela2256789101112131415[[#This Row],[PRODUZIDAS]]*VLOOKUP(Tabela2256789101112131415[[#This Row],[SKU]],Tabela24[#All],14,0)</f>
        <v>2.58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>
        <v>40</v>
      </c>
      <c r="E86" s="2">
        <f>Tabela2256789101112131415[[#This Row],[PRODUZIDAS]]*VLOOKUP(Tabela2256789101112131415[[#This Row],[SKU]],Tabela24[#All],14,0)</f>
        <v>10.32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21</v>
      </c>
      <c r="E110" s="2">
        <f>Tabela2256789101112131415[[#This Row],[PRODUZIDAS]]*VLOOKUP(Tabela2256789101112131415[[#This Row],[SKU]],Tabela24[#All],14,0)</f>
        <v>5.4096000000000002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1</v>
      </c>
      <c r="E122" s="2">
        <f>Tabela2256789101112131415[[#This Row],[PRODUZIDAS]]*VLOOKUP(Tabela2256789101112131415[[#This Row],[SKU]],Tabela24[#All],14,0)</f>
        <v>0.25766666666666665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>
        <v>29</v>
      </c>
      <c r="E133" s="2">
        <f>Tabela2256789101112131415[[#This Row],[PRODUZIDAS]]*VLOOKUP(Tabela2256789101112131415[[#This Row],[SKU]],Tabela24[#All],14,0)</f>
        <v>7.4723333333333333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6</v>
      </c>
      <c r="E144" s="2">
        <f>Tabela2256789101112131415[[#This Row],[PRODUZIDAS]]*VLOOKUP(Tabela2256789101112131415[[#This Row],[SKU]],Tabela24[#All],14,0)</f>
        <v>1.5462857142857143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Tabela2256789101112131415[[#This Row],[PRODUZIDAS]]*VLOOKUP(Tabela2256789101112131415[[#This Row],[SKU]],Tabela24[#All],14,0)</f>
        <v>1.5462857142857143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3</v>
      </c>
      <c r="E154" s="2">
        <f>Tabela2256789101112131415[[#This Row],[PRODUZIDAS]]*VLOOKUP(Tabela2256789101112131415[[#This Row],[SKU]],Tabela24[#All],14,0)</f>
        <v>0.77314285714285713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14</v>
      </c>
      <c r="E193" s="2">
        <f>Tabela2256789101112131415[[#This Row],[PRODUZIDAS]]*VLOOKUP(Tabela2256789101112131415[[#This Row],[SKU]],Tabela24[#All],14,0)</f>
        <v>3.6063999999999998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6</v>
      </c>
      <c r="E230" s="2">
        <f>Tabela2256789101112131415[[#This Row],[PRODUZIDAS]]*VLOOKUP(Tabela2256789101112131415[[#This Row],[SKU]],Tabela24[#All],14,0)</f>
        <v>1.5462857142857143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>
        <v>13</v>
      </c>
      <c r="E269" s="2">
        <f>Tabela2256789101112131415[[#This Row],[PRODUZIDAS]]*VLOOKUP(Tabela2256789101112131415[[#This Row],[SKU]],Tabela24[#All],14,0)</f>
        <v>3.3487999999999998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>
        <v>4</v>
      </c>
      <c r="E277" s="2">
        <f>Tabela2256789101112131415[[#This Row],[PRODUZIDAS]]*VLOOKUP(Tabela2256789101112131415[[#This Row],[SKU]],Tabela24[#All],14,0)</f>
        <v>1.0959999999999999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>
        <v>3</v>
      </c>
      <c r="E319" s="2">
        <f>Tabela2256789101112131415[[#This Row],[PRODUZIDAS]]*VLOOKUP(Tabela2256789101112131415[[#This Row],[SKU]],Tabela24[#All],14,0)</f>
        <v>0.94600000000000006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>
        <v>2</v>
      </c>
      <c r="E422" s="2">
        <f>Tabela2256789101112131415[[#This Row],[PRODUZIDAS]]*VLOOKUP(Tabela2256789101112131415[[#This Row],[SKU]],Tabela24[#All],14,0)</f>
        <v>0.33333333333333337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>
        <v>4</v>
      </c>
      <c r="E440" s="2">
        <f>Tabela2256789101112131415[[#This Row],[PRODUZIDAS]]*VLOOKUP(Tabela2256789101112131415[[#This Row],[SKU]],Tabela24[#All],14,0)</f>
        <v>0.75680000000000025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22</v>
      </c>
      <c r="E628" s="2">
        <f>Tabela2256789101112131415[[#This Row],[PRODUZIDAS]]*VLOOKUP(Tabela2256789101112131415[[#This Row],[SKU]],Tabela24[#All],14,0)</f>
        <v>5.6672000000000002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79</v>
      </c>
      <c r="E657" s="2">
        <f>Tabela2256789101112131415[[#This Row],[PRODUZIDAS]]*VLOOKUP(Tabela2256789101112131415[[#This Row],[SKU]],Tabela24[#All],14,0)</f>
        <v>20.359428571428573</v>
      </c>
    </row>
    <row r="658" spans="2:5" x14ac:dyDescent="0.25">
      <c r="B658" s="3" t="s">
        <v>1306</v>
      </c>
      <c r="C658" s="3" t="s">
        <v>1307</v>
      </c>
      <c r="D658" s="1">
        <v>14</v>
      </c>
      <c r="E658" s="2">
        <f>Tabela2256789101112131415[[#This Row],[PRODUZIDAS]]*VLOOKUP(Tabela2256789101112131415[[#This Row],[SKU]],Tabela24[#All],14,0)</f>
        <v>3.6080000000000001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2025-03-18T14:24:42Z</dcterms:modified>
</cp:coreProperties>
</file>