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3-2025\"/>
    </mc:Choice>
  </mc:AlternateContent>
  <xr:revisionPtr revIDLastSave="0" documentId="13_ncr:1_{ABE1F18B-B55E-43B1-893F-222E4442CB12}" xr6:coauthVersionLast="47" xr6:coauthVersionMax="47" xr10:uidLastSave="{00000000-0000-0000-0000-000000000000}"/>
  <bookViews>
    <workbookView xWindow="-120" yWindow="-120" windowWidth="20730" windowHeight="11760" firstSheet="3" activeTab="7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<sst xmlns="http://schemas.openxmlformats.org/spreadsheetml/2006/main" count="26033" uniqueCount="1900">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</sst>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45730</v>
      </c>
      <c r="C2" s="31"/>
      <c r="D2" s="33">
        <f>SUM(Tabela15[VALOR])</f>
        <v>4471.2396068221005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87.683411955168083</v>
      </c>
      <c r="D7" s="26"/>
      <c r="E7" s="26">
        <f>Tabela15[[#This Row],[VALOR]]-Tabela15[[#This Row],[Custo Setor]]</f>
        <v>87.683411955168083</v>
      </c>
    </row>
    <row r="8" spans="2:5" x14ac:dyDescent="0.25">
      <c r="B8" t="s">
        <v>1883</v>
      </c>
      <c r="C8" s="21">
        <f t="array" ref="C8">'2 - CORTE VOIL'!G4</f>
        <v>407.14186000000001</v>
      </c>
      <c r="D8" s="26"/>
      <c r="E8" s="26">
        <f>Tabela15[[#This Row],[VALOR]]-Tabela15[[#This Row],[Custo Setor]]</f>
        <v>407.14186000000001</v>
      </c>
    </row>
    <row r="9" spans="2:5" x14ac:dyDescent="0.25">
      <c r="B9" t="s">
        <v>1885</v>
      </c>
      <c r="C9" s="21">
        <f t="array" ref="C9">'3 - BAINHA CONTINUA'!G4</f>
        <v>221.54022000000001</v>
      </c>
      <c r="D9" s="26"/>
      <c r="E9" s="26">
        <f>Tabela15[[#This Row],[VALOR]]-Tabela15[[#This Row],[Custo Setor]]</f>
        <v>221.54022000000001</v>
      </c>
    </row>
    <row r="10" spans="2:5" x14ac:dyDescent="0.25">
      <c r="B10" t="s">
        <v>1884</v>
      </c>
      <c r="C10" s="21">
        <f t="array" ref="C10">'4 - BARRADO'!G4</f>
        <v>348.14136038961038</v>
      </c>
      <c r="D10" s="26"/>
      <c r="E10" s="26">
        <f>Tabela15[[#This Row],[VALOR]]-Tabela15[[#This Row],[Custo Setor]]</f>
        <v>348.14136038961038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50.620718181818184</v>
      </c>
      <c r="D12" s="26"/>
      <c r="E12" s="26">
        <f>Tabela15[[#This Row],[VALOR]]-Tabela15[[#This Row],[Custo Setor]]</f>
        <v>50.620718181818184</v>
      </c>
    </row>
    <row r="13" spans="2:5" x14ac:dyDescent="0.25">
      <c r="B13" t="s">
        <v>1888</v>
      </c>
      <c r="C13" s="21">
        <f t="array" ref="C13">'7 - PALETEIRA'!G4</f>
        <v>571.80803039842817</v>
      </c>
      <c r="D13" s="26"/>
      <c r="E13" s="26">
        <f>Tabela15[[#This Row],[VALOR]]-Tabela15[[#This Row],[Custo Setor]]</f>
        <v>571.80803039842817</v>
      </c>
    </row>
    <row r="14" spans="2:5" x14ac:dyDescent="0.25">
      <c r="B14" t="s">
        <v>1889</v>
      </c>
      <c r="C14" s="21">
        <f>'8 - ACABAMENTO'!G4</f>
        <v>692.16829925976344</v>
      </c>
      <c r="D14" s="26"/>
      <c r="E14" s="26">
        <f>Tabela15[[#This Row],[VALOR]]-Tabela15[[#This Row],[Custo Setor]]</f>
        <v>692.16829925976344</v>
      </c>
    </row>
    <row r="15" spans="2:5" x14ac:dyDescent="0.25">
      <c r="B15" t="s">
        <v>1890</v>
      </c>
      <c r="C15" s="21">
        <f t="array" ref="C15">'9 - FURO'!G4</f>
        <v>452.68616469624766</v>
      </c>
      <c r="D15" s="26"/>
      <c r="E15" s="26">
        <f>Tabela15[[#This Row],[VALOR]]-Tabela15[[#This Row],[Custo Setor]]</f>
        <v>452.68616469624766</v>
      </c>
    </row>
    <row r="16" spans="2:5" x14ac:dyDescent="0.25">
      <c r="B16" t="s">
        <v>1891</v>
      </c>
      <c r="C16" s="21">
        <f t="array" ref="C16">'10 - ILHOS'!G4</f>
        <v>750.05803972602712</v>
      </c>
      <c r="D16" s="26"/>
      <c r="E16" s="26">
        <f>Tabela15[[#This Row],[VALOR]]-Tabela15[[#This Row],[Custo Setor]]</f>
        <v>750.05803972602712</v>
      </c>
    </row>
    <row r="17" spans="2:5" x14ac:dyDescent="0.25">
      <c r="B17" t="s">
        <v>1892</v>
      </c>
      <c r="C17" s="21">
        <f t="array" ref="C17">'11 - DOBRA'!G4</f>
        <v>727.53450181230312</v>
      </c>
      <c r="D17" s="26"/>
      <c r="E17" s="26">
        <f>Tabela15[[#This Row],[VALOR]]-Tabela15[[#This Row],[Custo Setor]]</f>
        <v>727.53450181230312</v>
      </c>
    </row>
    <row r="18" spans="2:5" x14ac:dyDescent="0.25">
      <c r="B18" t="s">
        <v>1893</v>
      </c>
      <c r="C18" s="21">
        <f t="array" ref="C18">'12 - EMBALAGEM'!G4</f>
        <v>161.85700040273409</v>
      </c>
      <c r="D18" s="26"/>
      <c r="E18" s="26">
        <f>Tabela15[[#This Row],[VALOR]]-Tabela15[[#This Row],[Custo Setor]]</f>
        <v>161.85700040273409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4471.2396068221005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783" workbookViewId="0">
      <selection activeCell="D800" sqref="D800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87.683411955168083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>
        <v>1</v>
      </c>
      <c r="E44" s="2">
        <f>Tabela2[[#This Row],[PRODUZIDAS]]*VLOOKUP(Tabela2[[#This Row],[SKU]],Tabela24[#All],3,0)</f>
        <v>0.27041095890410954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>
        <v>20</v>
      </c>
      <c r="E62" s="2">
        <f>Tabela2[[#This Row],[PRODUZIDAS]]*VLOOKUP(Tabela2[[#This Row],[SKU]],Tabela24[#All],3,0)</f>
        <v>5.4082191780821907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>
        <v>20</v>
      </c>
      <c r="E72" s="2">
        <f>Tabela2[[#This Row],[PRODUZIDAS]]*VLOOKUP(Tabela2[[#This Row],[SKU]],Tabela24[#All],3,0)</f>
        <v>5.4179999999999993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>
        <v>40</v>
      </c>
      <c r="E77" s="2">
        <f>Tabela2[[#This Row],[PRODUZIDAS]]*VLOOKUP(Tabela2[[#This Row],[SKU]],Tabela24[#All],3,0)</f>
        <v>10.835999999999999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>
        <v>60</v>
      </c>
      <c r="E192" s="2">
        <f>Tabela2[[#This Row],[PRODUZIDAS]]*VLOOKUP(Tabela2[[#This Row],[SKU]],Tabela24[#All],3,0)</f>
        <v>9.2735999999999983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>
        <v>30</v>
      </c>
      <c r="E273" s="2">
        <f>Tabela2[[#This Row],[PRODUZIDAS]]*VLOOKUP(Tabela2[[#This Row],[SKU]],Tabela24[#All],3,0)</f>
        <v>23.183999999999997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>
        <v>2</v>
      </c>
      <c r="E297" s="2">
        <f>Tabela2[[#This Row],[PRODUZIDAS]]*VLOOKUP(Tabela2[[#This Row],[SKU]],Tabela24[#All],3,0)</f>
        <v>1.636363636363636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>
        <v>6</v>
      </c>
      <c r="E344" s="2">
        <f>Tabela2[[#This Row],[PRODUZIDAS]]*VLOOKUP(Tabela2[[#This Row],[SKU]],Tabela24[#All],3,0)</f>
        <v>4.9319999999999986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>
        <v>4</v>
      </c>
      <c r="E358" s="2">
        <f>Tabela2[[#This Row],[PRODUZIDAS]]*VLOOKUP(Tabela2[[#This Row],[SKU]],Tabela24[#All],3,0)</f>
        <v>3.272727272727272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>
        <v>4</v>
      </c>
      <c r="E360" s="2">
        <f>Tabela2[[#This Row],[PRODUZIDAS]]*VLOOKUP(Tabela2[[#This Row],[SKU]],Tabela24[#All],3,0)</f>
        <v>3.272727272727272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>
        <v>2</v>
      </c>
      <c r="E363" s="2">
        <f>Tabela2[[#This Row],[PRODUZIDAS]]*VLOOKUP(Tabela2[[#This Row],[SKU]],Tabela24[#All],3,0)</f>
        <v>1.636363636363636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>
        <v>12</v>
      </c>
      <c r="E799" s="2">
        <f>Tabela2[[#This Row],[PRODUZIDAS]]*VLOOKUP(Tabela2[[#This Row],[SKU]],Tabela24[#All],3,0)</f>
        <v>11.507999999999999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>
        <v>10</v>
      </c>
      <c r="E844" s="2">
        <f>Tabela2[[#This Row],[PRODUZIDAS]]*VLOOKUP(Tabela2[[#This Row],[SKU]],Tabela24[#All],3,0)</f>
        <v>5.8625000000000007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>
        <v>2</v>
      </c>
      <c r="E846" s="2">
        <f>Tabela2[[#This Row],[PRODUZIDAS]]*VLOOKUP(Tabela2[[#This Row],[SKU]],Tabela24[#All],3,0)</f>
        <v>1.1725000000000001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201" workbookViewId="0">
      <selection activeCell="D218" sqref="D21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407.14186000000001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>
        <v>1</v>
      </c>
      <c r="E193" s="2">
        <f>Tabela225[[#This Row],[PRODUZIDAS]]*VLOOKUP(Tabela225[[#This Row],[SKU]],Tabela24[#All],4,0)</f>
        <v>0.54096</v>
      </c>
    </row>
    <row r="194" spans="2:5" x14ac:dyDescent="0.25">
      <c r="B194" s="3" t="s">
        <v>378</v>
      </c>
      <c r="C194" s="3" t="s">
        <v>379</v>
      </c>
      <c r="D194" s="1">
        <v>1</v>
      </c>
      <c r="E194" s="2">
        <f>Tabela225[[#This Row],[PRODUZIDAS]]*VLOOKUP(Tabela225[[#This Row],[SKU]],Tabela24[#All],4,0)</f>
        <v>0.54096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>
        <v>1.5</v>
      </c>
      <c r="E202" s="2">
        <f>Tabela225[[#This Row],[PRODUZIDAS]]*VLOOKUP(Tabela225[[#This Row],[SKU]],Tabela24[#All],4,0)</f>
        <v>0.81143999999999994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>
        <v>1.5</v>
      </c>
      <c r="E204" s="2">
        <f>Tabela225[[#This Row],[PRODUZIDAS]]*VLOOKUP(Tabela225[[#This Row],[SKU]],Tabela24[#All],4,0)</f>
        <v>1.3913999999999997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>
        <v>1</v>
      </c>
      <c r="E215" s="2">
        <f>Tabela225[[#This Row],[PRODUZIDAS]]*VLOOKUP(Tabela225[[#This Row],[SKU]],Tabela24[#All],4,0)</f>
        <v>0.92759999999999987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>
        <v>67</v>
      </c>
      <c r="E217" s="2">
        <f>Tabela225[[#This Row],[PRODUZIDAS]]*VLOOKUP(Tabela225[[#This Row],[SKU]],Tabela24[#All],4,0)</f>
        <v>62.149199999999993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>
        <v>43</v>
      </c>
      <c r="E221" s="2">
        <f>Tabela225[[#This Row],[PRODUZIDAS]]*VLOOKUP(Tabela225[[#This Row],[SKU]],Tabela24[#All],4,0)</f>
        <v>39.886799999999994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>
        <v>58.5</v>
      </c>
      <c r="E223" s="2">
        <f>Tabela225[[#This Row],[PRODUZIDAS]]*VLOOKUP(Tabela225[[#This Row],[SKU]],Tabela24[#All],4,0)</f>
        <v>54.264599999999994</v>
      </c>
    </row>
    <row r="224" spans="2:5" x14ac:dyDescent="0.25">
      <c r="B224" s="3" t="s">
        <v>438</v>
      </c>
      <c r="C224" s="3" t="s">
        <v>439</v>
      </c>
      <c r="D224" s="1">
        <v>59</v>
      </c>
      <c r="E224" s="2">
        <f>Tabela225[[#This Row],[PRODUZIDAS]]*VLOOKUP(Tabela225[[#This Row],[SKU]],Tabela24[#All],4,0)</f>
        <v>54.728399999999993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>
        <v>50</v>
      </c>
      <c r="E226" s="2">
        <f>Tabela225[[#This Row],[PRODUZIDAS]]*VLOOKUP(Tabela225[[#This Row],[SKU]],Tabela24[#All],4,0)</f>
        <v>74.092857142857142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>
        <v>79.5</v>
      </c>
      <c r="E230" s="2">
        <f>Tabela225[[#This Row],[PRODUZIDAS]]*VLOOKUP(Tabela225[[#This Row],[SKU]],Tabela24[#All],4,0)</f>
        <v>117.80764285714285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37" workbookViewId="0">
      <selection activeCell="D145" sqref="D14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221.54022000000001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>
        <v>39.159999999999997</v>
      </c>
      <c r="E144" s="2">
        <f>Tabela2256[[#This Row],[PRODUZIDAS]]*VLOOKUP(Tabela2256[[#This Row],[SKU]],Tabela24[#All],5,0)</f>
        <v>17.661159999999999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>
        <v>99.16</v>
      </c>
      <c r="E147" s="2">
        <f>Tabela2256[[#This Row],[PRODUZIDAS]]*VLOOKUP(Tabela2256[[#This Row],[SKU]],Tabela24[#All],5,0)</f>
        <v>44.721159999999998</v>
      </c>
    </row>
    <row r="148" spans="2:5" x14ac:dyDescent="0.25">
      <c r="B148" s="3" t="s">
        <v>286</v>
      </c>
      <c r="C148" s="3" t="s">
        <v>287</v>
      </c>
      <c r="D148" s="1">
        <v>55</v>
      </c>
      <c r="E148" s="2">
        <f>Tabela2256[[#This Row],[PRODUZIDAS]]*VLOOKUP(Tabela2256[[#This Row],[SKU]],Tabela24[#All],5,0)</f>
        <v>24.805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>
        <v>37.909999999999997</v>
      </c>
      <c r="E152" s="2">
        <f>Tabela2256[[#This Row],[PRODUZIDAS]]*VLOOKUP(Tabela2256[[#This Row],[SKU]],Tabela24[#All],5,0)</f>
        <v>17.09741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>
        <v>131.66</v>
      </c>
      <c r="E154" s="2">
        <f>Tabela2256[[#This Row],[PRODUZIDAS]]*VLOOKUP(Tabela2256[[#This Row],[SKU]],Tabela24[#All],5,0)</f>
        <v>59.378660000000004</v>
      </c>
    </row>
    <row r="155" spans="2:5" x14ac:dyDescent="0.25">
      <c r="B155" s="3" t="s">
        <v>300</v>
      </c>
      <c r="C155" s="3" t="s">
        <v>301</v>
      </c>
      <c r="D155" s="1">
        <v>128.33000000000001</v>
      </c>
      <c r="E155" s="2">
        <f>Tabela2256[[#This Row],[PRODUZIDAS]]*VLOOKUP(Tabela2256[[#This Row],[SKU]],Tabela24[#All],5,0)</f>
        <v>57.876830000000005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249" workbookViewId="0">
      <selection activeCell="D342" sqref="D34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348.14136038961038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>
        <v>10</v>
      </c>
      <c r="E193" s="2">
        <f>Tabela22567[[#This Row],[PRODUZIDAS]]*VLOOKUP(Tabela22567[[#This Row],[SKU]],Tabela24[#All],6,0)</f>
        <v>11.591999999999999</v>
      </c>
    </row>
    <row r="194" spans="2:5" x14ac:dyDescent="0.25">
      <c r="B194" s="3" t="s">
        <v>378</v>
      </c>
      <c r="C194" s="3" t="s">
        <v>379</v>
      </c>
      <c r="D194" s="1">
        <v>40</v>
      </c>
      <c r="E194" s="2">
        <f>Tabela22567[[#This Row],[PRODUZIDAS]]*VLOOKUP(Tabela22567[[#This Row],[SKU]],Tabela24[#All],6,0)</f>
        <v>46.367999999999995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>
        <v>25</v>
      </c>
      <c r="E197" s="2">
        <f>Tabela22567[[#This Row],[PRODUZIDAS]]*VLOOKUP(Tabela22567[[#This Row],[SKU]],Tabela24[#All],6,0)</f>
        <v>28.979999999999993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>
        <v>10</v>
      </c>
      <c r="E205" s="2">
        <f>Tabela22567[[#This Row],[PRODUZIDAS]]*VLOOKUP(Tabela22567[[#This Row],[SKU]],Tabela24[#All],6,0)</f>
        <v>12.883333333333333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>
        <v>50</v>
      </c>
      <c r="E213" s="2">
        <f>Tabela22567[[#This Row],[PRODUZIDAS]]*VLOOKUP(Tabela22567[[#This Row],[SKU]],Tabela24[#All],6,0)</f>
        <v>64.416666666666671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>
        <v>20</v>
      </c>
      <c r="E226" s="2">
        <f>Tabela22567[[#This Row],[PRODUZIDAS]]*VLOOKUP(Tabela22567[[#This Row],[SKU]],Tabela24[#All],6,0)</f>
        <v>25.771428571428572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>
        <v>18.5</v>
      </c>
      <c r="E269" s="2">
        <f>Tabela22567[[#This Row],[PRODUZIDAS]]*VLOOKUP(Tabela22567[[#This Row],[SKU]],Tabela24[#All],6,0)</f>
        <v>23.827999999999999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>
        <v>22.5</v>
      </c>
      <c r="E273" s="2">
        <f>Tabela22567[[#This Row],[PRODUZIDAS]]*VLOOKUP(Tabela22567[[#This Row],[SKU]],Tabela24[#All],6,0)</f>
        <v>28.98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>
        <v>0.5</v>
      </c>
      <c r="E277" s="2">
        <f>Tabela22567[[#This Row],[PRODUZIDAS]]*VLOOKUP(Tabela22567[[#This Row],[SKU]],Tabela24[#All],6,0)</f>
        <v>0.85624999999999984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>
        <v>2</v>
      </c>
      <c r="E281" s="2">
        <f>Tabela22567[[#This Row],[PRODUZIDAS]]*VLOOKUP(Tabela22567[[#This Row],[SKU]],Tabela24[#All],6,0)</f>
        <v>3.4249999999999994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>
        <v>25.5</v>
      </c>
      <c r="E293" s="2">
        <f>Tabela22567[[#This Row],[PRODUZIDAS]]*VLOOKUP(Tabela22567[[#This Row],[SKU]],Tabela24[#All],6,0)</f>
        <v>43.465909090909086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>
        <v>6</v>
      </c>
      <c r="E297" s="2">
        <f>Tabela22567[[#This Row],[PRODUZIDAS]]*VLOOKUP(Tabela22567[[#This Row],[SKU]],Tabela24[#All],6,0)</f>
        <v>10.227272727272727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>
        <v>1</v>
      </c>
      <c r="E341" s="2">
        <f>Tabela22567[[#This Row],[PRODUZIDAS]]*VLOOKUP(Tabela22567[[#This Row],[SKU]],Tabela24[#All],6,0)</f>
        <v>1.7124999999999997</v>
      </c>
    </row>
    <row r="342" spans="2:5" x14ac:dyDescent="0.25">
      <c r="B342" s="3" t="s">
        <v>674</v>
      </c>
      <c r="C342" s="3" t="s">
        <v>675</v>
      </c>
      <c r="D342" s="1">
        <v>2</v>
      </c>
      <c r="E342" s="2">
        <f>Tabela22567[[#This Row],[PRODUZIDAS]]*VLOOKUP(Tabela22567[[#This Row],[SKU]],Tabela24[#All],6,0)</f>
        <v>3.4249999999999994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>
        <v>24</v>
      </c>
      <c r="E844" s="2">
        <f>Tabela22567[[#This Row],[PRODUZIDAS]]*VLOOKUP(Tabela22567[[#This Row],[SKU]],Tabela24[#All],6,0)</f>
        <v>42.21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836" workbookViewId="0">
      <selection activeCell="D845" sqref="D84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50.620718181818184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>
        <v>31</v>
      </c>
      <c r="E273" s="2">
        <f>Tabela2256789[[#This Row],[PRODUZIDAS]]*VLOOKUP(Tabela2256789[[#This Row],[SKU]],Tabela24[#All],8,0)</f>
        <v>11.978399999999999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>
        <v>22</v>
      </c>
      <c r="E297" s="2">
        <f>Tabela2256789[[#This Row],[PRODUZIDAS]]*VLOOKUP(Tabela2256789[[#This Row],[SKU]],Tabela24[#All],8,0)</f>
        <v>10.5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>
        <v>6</v>
      </c>
      <c r="E342" s="2">
        <f>Tabela2256789[[#This Row],[PRODUZIDAS]]*VLOOKUP(Tabela2256789[[#This Row],[SKU]],Tabela24[#All],8,0)</f>
        <v>2.4659999999999993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>
        <v>4</v>
      </c>
      <c r="E357" s="2">
        <f>Tabela2256789[[#This Row],[PRODUZIDAS]]*VLOOKUP(Tabela2256789[[#This Row],[SKU]],Tabela24[#All],8,0)</f>
        <v>1.9090909090909089</v>
      </c>
    </row>
    <row r="358" spans="2:5" x14ac:dyDescent="0.25">
      <c r="B358" s="3" t="s">
        <v>706</v>
      </c>
      <c r="C358" s="3" t="s">
        <v>707</v>
      </c>
      <c r="D358" s="1">
        <v>8</v>
      </c>
      <c r="E358" s="2">
        <f>Tabela2256789[[#This Row],[PRODUZIDAS]]*VLOOKUP(Tabela2256789[[#This Row],[SKU]],Tabela24[#All],8,0)</f>
        <v>3.8181818181818179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>
        <v>2</v>
      </c>
      <c r="E363" s="2">
        <f>Tabela2256789[[#This Row],[PRODUZIDAS]]*VLOOKUP(Tabela2256789[[#This Row],[SKU]],Tabela24[#All],8,0)</f>
        <v>0.95454545454545447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>
        <v>18</v>
      </c>
      <c r="E844" s="2">
        <f>Tabela2256789[[#This Row],[PRODUZIDAS]]*VLOOKUP(Tabela2256789[[#This Row],[SKU]],Tabela24[#All],8,0)</f>
        <v>18.994500000000002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1:I929"/>
  <sheetViews>
    <sheetView showGridLines="0" tabSelected="1" topLeftCell="A6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1" spans="2:9" x14ac:dyDescent="0.25">
      <c r="D1" t="s">
        <v>1899</v>
      </c>
    </row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571.80803039842817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>
        <v>360</v>
      </c>
      <c r="E13" s="2">
        <f>Tabela225678910[[#This Row],[PRODUZIDAS]]*VLOOKUP(Tabela225678910[[#This Row],[SKU]],Tabela24[#All],9,0)</f>
        <v>147.13043478260866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>
        <v>180</v>
      </c>
      <c r="E18" s="2">
        <f>Tabela225678910[[#This Row],[PRODUZIDAS]]*VLOOKUP(Tabela225678910[[#This Row],[SKU]],Tabela24[#All],9,0)</f>
        <v>73.56521739130433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>
        <v>20</v>
      </c>
      <c r="E62" s="2">
        <f>Tabela225678910[[#This Row],[PRODUZIDAS]]*VLOOKUP(Tabela225678910[[#This Row],[SKU]],Tabela24[#All],9,0)</f>
        <v>13.391780821917809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>
        <v>40</v>
      </c>
      <c r="E77" s="2">
        <f>Tabela225678910[[#This Row],[PRODUZIDAS]]*VLOOKUP(Tabela225678910[[#This Row],[SKU]],Tabela24[#All],9,0)</f>
        <v>29.411999999999992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>
        <v>10</v>
      </c>
      <c r="E113" s="2">
        <f>Tabela225678910[[#This Row],[PRODUZIDAS]]*VLOOKUP(Tabela225678910[[#This Row],[SKU]],Tabela24[#All],9,0)</f>
        <v>6.44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>
        <v>50</v>
      </c>
      <c r="E146" s="2">
        <f>Tabela225678910[[#This Row],[PRODUZIDAS]]*VLOOKUP(Tabela225678910[[#This Row],[SKU]],Tabela24[#All],9,0)</f>
        <v>51.542857142857144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>
        <v>100</v>
      </c>
      <c r="E152" s="2">
        <f>Tabela225678910[[#This Row],[PRODUZIDAS]]*VLOOKUP(Tabela225678910[[#This Row],[SKU]],Tabela24[#All],9,0)</f>
        <v>103.08571428571429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>
        <v>30</v>
      </c>
      <c r="E174" s="2">
        <f>Tabela225678910[[#This Row],[PRODUZIDAS]]*VLOOKUP(Tabela225678910[[#This Row],[SKU]],Tabela24[#All],9,0)</f>
        <v>30.925714285714289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61.5</v>
      </c>
      <c r="E192" s="2">
        <f>Tabela225678910[[#This Row],[PRODUZIDAS]]*VLOOKUP(Tabela225678910[[#This Row],[SKU]],Tabela24[#All],9,0)</f>
        <v>39.606000000000002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>
        <v>15</v>
      </c>
      <c r="E235" s="2">
        <f>Tabela225678910[[#This Row],[PRODUZIDAS]]*VLOOKUP(Tabela225678910[[#This Row],[SKU]],Tabela24[#All],9,0)</f>
        <v>15.462857142857144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>
        <v>50</v>
      </c>
      <c r="E273" s="2">
        <f>Tabela225678910[[#This Row],[PRODUZIDAS]]*VLOOKUP(Tabela225678910[[#This Row],[SKU]],Tabela24[#All],9,0)</f>
        <v>32.200000000000003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>
        <v>26</v>
      </c>
      <c r="E297" s="2">
        <f>Tabela225678910[[#This Row],[PRODUZIDAS]]*VLOOKUP(Tabela225678910[[#This Row],[SKU]],Tabela24[#All],9,0)</f>
        <v>21.27272727272727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>
        <v>4</v>
      </c>
      <c r="E357" s="2">
        <f>Tabela225678910[[#This Row],[PRODUZIDAS]]*VLOOKUP(Tabela225678910[[#This Row],[SKU]],Tabela24[#All],9,0)</f>
        <v>3.272727272727272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>
        <v>5.5</v>
      </c>
      <c r="E359" s="2">
        <f>Tabela225678910[[#This Row],[PRODUZIDAS]]*VLOOKUP(Tabela225678910[[#This Row],[SKU]],Tabela24[#All],9,0)</f>
        <v>4.4999999999999991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64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692.16829925976344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>
        <v>510</v>
      </c>
      <c r="E18" s="2">
        <f>Tabela22567891011[[#This Row],[PRODUZIDAS]]*VLOOKUP(Tabela22567891011[[#This Row],[SKU]],Tabela24[#All],10,0)</f>
        <v>208.4347826086956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>
        <v>6.5</v>
      </c>
      <c r="E21" s="2">
        <f>Tabela22567891011[[#This Row],[PRODUZIDAS]]*VLOOKUP(Tabela22567891011[[#This Row],[SKU]],Tabela24[#All],10,0)</f>
        <v>2.6565217391304343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>
        <v>20</v>
      </c>
      <c r="E62" s="2">
        <f>Tabela22567891011[[#This Row],[PRODUZIDAS]]*VLOOKUP(Tabela22567891011[[#This Row],[SKU]],Tabela24[#All],10,0)</f>
        <v>14.679452054794517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>
        <v>40.5</v>
      </c>
      <c r="E77" s="2">
        <f>Tabela22567891011[[#This Row],[PRODUZIDAS]]*VLOOKUP(Tabela22567891011[[#This Row],[SKU]],Tabela24[#All],10,0)</f>
        <v>32.391899999999993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>
        <v>36</v>
      </c>
      <c r="E114" s="2">
        <f>Tabela22567891011[[#This Row],[PRODUZIDAS]]*VLOOKUP(Tabela22567891011[[#This Row],[SKU]],Tabela24[#All],10,0)</f>
        <v>23.184000000000001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>
        <v>38.5</v>
      </c>
      <c r="E130" s="2">
        <f>Tabela22567891011[[#This Row],[PRODUZIDAS]]*VLOOKUP(Tabela22567891011[[#This Row],[SKU]],Tabela24[#All],10,0)</f>
        <v>34.720583333333323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59</v>
      </c>
      <c r="E192" s="2">
        <f>Tabela22567891011[[#This Row],[PRODUZIDAS]]*VLOOKUP(Tabela22567891011[[#This Row],[SKU]],Tabela24[#All],10,0)</f>
        <v>37.996000000000002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>
        <v>36.5</v>
      </c>
      <c r="E204" s="2">
        <f>Tabela22567891011[[#This Row],[PRODUZIDAS]]*VLOOKUP(Tabela22567891011[[#This Row],[SKU]],Tabela24[#All],10,0)</f>
        <v>32.916916666666658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>
        <v>60</v>
      </c>
      <c r="E208" s="2">
        <f>Tabela22567891011[[#This Row],[PRODUZIDAS]]*VLOOKUP(Tabela22567891011[[#This Row],[SKU]],Tabela24[#All],10,0)</f>
        <v>54.109999999999992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>
        <v>84.5</v>
      </c>
      <c r="E226" s="2">
        <f>Tabela22567891011[[#This Row],[PRODUZIDAS]]*VLOOKUP(Tabela22567891011[[#This Row],[SKU]],Tabela24[#All],10,0)</f>
        <v>97.995857142857147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85</v>
      </c>
      <c r="E231" s="2">
        <f>Tabela22567891011[[#This Row],[PRODUZIDAS]]*VLOOKUP(Tabela22567891011[[#This Row],[SKU]],Tabela24[#All],10,0)</f>
        <v>98.575714285714284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>
        <v>47</v>
      </c>
      <c r="E664" s="2">
        <f>Tabela22567891011[[#This Row],[PRODUZIDAS]]*VLOOKUP(Tabela22567891011[[#This Row],[SKU]],Tabela24[#All],10,0)</f>
        <v>54.506571428571426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452.68616469624766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>
        <v>148</v>
      </c>
      <c r="E18" s="2">
        <f>Tabela2256789101112[[#This Row],[PRODUZIDAS]]*VLOOKUP(Tabela2256789101112[[#This Row],[SKU]],Tabela24[#All],11,0)</f>
        <v>110.8927536231884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>
        <v>20</v>
      </c>
      <c r="E62" s="2">
        <f>Tabela2256789101112[[#This Row],[PRODUZIDAS]]*VLOOKUP(Tabela2256789101112[[#This Row],[SKU]],Tabela24[#All],11,0)</f>
        <v>11.589041095890408</v>
      </c>
    </row>
    <row r="63" spans="2:5" x14ac:dyDescent="0.25">
      <c r="B63" s="3" t="s">
        <v>116</v>
      </c>
      <c r="C63" s="3" t="s">
        <v>117</v>
      </c>
      <c r="D63" s="1">
        <v>30</v>
      </c>
      <c r="E63" s="2">
        <f>Tabela2256789101112[[#This Row],[PRODUZIDAS]]*VLOOKUP(Tabela2256789101112[[#This Row],[SKU]],Tabela24[#All],11,0)</f>
        <v>17.383561643835613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>
        <v>40.5</v>
      </c>
      <c r="E77" s="2">
        <f>Tabela2256789101112[[#This Row],[PRODUZIDAS]]*VLOOKUP(Tabela2256789101112[[#This Row],[SKU]],Tabela24[#All],11,0)</f>
        <v>33.959249999999997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50</v>
      </c>
      <c r="E192" s="2">
        <f>Tabela2256789101112[[#This Row],[PRODUZIDAS]]*VLOOKUP(Tabela2256789101112[[#This Row],[SKU]],Tabela24[#All],11,0)</f>
        <v>32.844000000000001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29.5</v>
      </c>
      <c r="E197" s="2">
        <f>Tabela2256789101112[[#This Row],[PRODUZIDAS]]*VLOOKUP(Tabela2256789101112[[#This Row],[SKU]],Tabela24[#All],11,0)</f>
        <v>19.377960000000002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>
        <v>3</v>
      </c>
      <c r="E205" s="2">
        <f>Tabela2256789101112[[#This Row],[PRODUZIDAS]]*VLOOKUP(Tabela2256789101112[[#This Row],[SKU]],Tabela24[#All],11,0)</f>
        <v>2.1257499999999996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>
        <v>97.5</v>
      </c>
      <c r="E208" s="2">
        <f>Tabela2256789101112[[#This Row],[PRODUZIDAS]]*VLOOKUP(Tabela2256789101112[[#This Row],[SKU]],Tabela24[#All],11,0)</f>
        <v>69.086874999999992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>
        <v>28</v>
      </c>
      <c r="E212" s="2">
        <f>Tabela2256789101112[[#This Row],[PRODUZIDAS]]*VLOOKUP(Tabela2256789101112[[#This Row],[SKU]],Tabela24[#All],11,0)</f>
        <v>19.84033333333333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>
        <v>8</v>
      </c>
      <c r="E273" s="2">
        <f>Tabela2256789101112[[#This Row],[PRODUZIDAS]]*VLOOKUP(Tabela2256789101112[[#This Row],[SKU]],Tabela24[#All],11,0)</f>
        <v>3.6063999999999998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>
        <v>1</v>
      </c>
      <c r="E281" s="2">
        <f>Tabela2256789101112[[#This Row],[PRODUZIDAS]]*VLOOKUP(Tabela2256789101112[[#This Row],[SKU]],Tabela24[#All],11,0)</f>
        <v>0.47949999999999993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>
        <v>3</v>
      </c>
      <c r="E341" s="2">
        <f>Tabela2256789101112[[#This Row],[PRODUZIDAS]]*VLOOKUP(Tabela2256789101112[[#This Row],[SKU]],Tabela24[#All],11,0)</f>
        <v>1.4384999999999999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>
        <v>100</v>
      </c>
      <c r="E628" s="2">
        <f>Tabela2256789101112[[#This Row],[PRODUZIDAS]]*VLOOKUP(Tabela2256789101112[[#This Row],[SKU]],Tabela24[#All],11,0)</f>
        <v>65.688000000000002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>
        <v>98</v>
      </c>
      <c r="E634" s="2">
        <f>Tabela2256789101112[[#This Row],[PRODUZIDAS]]*VLOOKUP(Tabela2256789101112[[#This Row],[SKU]],Tabela24[#All],11,0)</f>
        <v>64.37424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750.05803972602712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>
        <v>20</v>
      </c>
      <c r="E62" s="2">
        <f>Tabela225678910111213[[#This Row],[PRODUZIDAS]]*VLOOKUP(Tabela225678910111213[[#This Row],[SKU]],Tabela24[#All],12,0)</f>
        <v>20.602739726027398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>
        <v>40.5</v>
      </c>
      <c r="E77" s="2">
        <f>Tabela225678910111213[[#This Row],[PRODUZIDAS]]*VLOOKUP(Tabela225678910111213[[#This Row],[SKU]],Tabela24[#All],12,0)</f>
        <v>44.408249999999995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>
        <v>90</v>
      </c>
      <c r="E108" s="2">
        <f>Tabela225678910111213[[#This Row],[PRODUZIDAS]]*VLOOKUP(Tabela225678910111213[[#This Row],[SKU]],Tabela24[#All],12,0)</f>
        <v>98.531999999999982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>
        <v>65.5</v>
      </c>
      <c r="E144" s="2">
        <f>Tabela225678910111213[[#This Row],[PRODUZIDAS]]*VLOOKUP(Tabela225678910111213[[#This Row],[SKU]],Tabela24[#All],12,0)</f>
        <v>71.741214285714278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>
        <v>49.5</v>
      </c>
      <c r="E150" s="2">
        <f>Tabela225678910111213[[#This Row],[PRODUZIDAS]]*VLOOKUP(Tabela225678910111213[[#This Row],[SKU]],Tabela24[#All],12,0)</f>
        <v>54.216642857142851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>
        <v>22</v>
      </c>
      <c r="E174" s="2">
        <f>Tabela225678910111213[[#This Row],[PRODUZIDAS]]*VLOOKUP(Tabela225678910111213[[#This Row],[SKU]],Tabela24[#All],12,0)</f>
        <v>24.096285714285713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20</v>
      </c>
      <c r="E192" s="2">
        <f>Tabela225678910111213[[#This Row],[PRODUZIDAS]]*VLOOKUP(Tabela225678910111213[[#This Row],[SKU]],Tabela24[#All],12,0)</f>
        <v>21.895999999999994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>
        <v>14</v>
      </c>
      <c r="E201" s="2">
        <f>Tabela225678910111213[[#This Row],[PRODUZIDAS]]*VLOOKUP(Tabela225678910111213[[#This Row],[SKU]],Tabela24[#All],12,0)</f>
        <v>15.327199999999998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>
        <v>106.5</v>
      </c>
      <c r="E208" s="2">
        <f>Tabela225678910111213[[#This Row],[PRODUZIDAS]]*VLOOKUP(Tabela225678910111213[[#This Row],[SKU]],Tabela24[#All],12,0)</f>
        <v>96.045249999999982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>
        <v>17.5</v>
      </c>
      <c r="E230" s="2">
        <f>Tabela225678910111213[[#This Row],[PRODUZIDAS]]*VLOOKUP(Tabela225678910111213[[#This Row],[SKU]],Tabela24[#All],12,0)</f>
        <v>19.167499999999997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>
        <v>6</v>
      </c>
      <c r="E273" s="2">
        <f>Tabela225678910111213[[#This Row],[PRODUZIDAS]]*VLOOKUP(Tabela225678910111213[[#This Row],[SKU]],Tabela24[#All],12,0)</f>
        <v>5.0231999999999992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>
        <v>1</v>
      </c>
      <c r="E344" s="2">
        <f>Tabela225678910111213[[#This Row],[PRODUZIDAS]]*VLOOKUP(Tabela225678910111213[[#This Row],[SKU]],Tabela24[#All],12,0)</f>
        <v>0.89049999999999985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>
        <v>35</v>
      </c>
      <c r="E626" s="2">
        <f>Tabela225678910111213[[#This Row],[PRODUZIDAS]]*VLOOKUP(Tabela225678910111213[[#This Row],[SKU]],Tabela24[#All],12,0)</f>
        <v>38.317999999999991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>
        <v>115</v>
      </c>
      <c r="E628" s="2">
        <f>Tabela225678910111213[[#This Row],[PRODUZIDAS]]*VLOOKUP(Tabela225678910111213[[#This Row],[SKU]],Tabela24[#All],12,0)</f>
        <v>125.90199999999997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>
        <v>38</v>
      </c>
      <c r="E632" s="2">
        <f>Tabela225678910111213[[#This Row],[PRODUZIDAS]]*VLOOKUP(Tabela225678910111213[[#This Row],[SKU]],Tabela24[#All],12,0)</f>
        <v>41.602399999999989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>
        <v>9.5</v>
      </c>
      <c r="E656" s="2">
        <f>Tabela225678910111213[[#This Row],[PRODUZIDAS]]*VLOOKUP(Tabela225678910111213[[#This Row],[SKU]],Tabela24[#All],12,0)</f>
        <v>10.405214285714285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>
        <v>40</v>
      </c>
      <c r="E658" s="2">
        <f>Tabela225678910111213[[#This Row],[PRODUZIDAS]]*VLOOKUP(Tabela225678910111213[[#This Row],[SKU]],Tabela24[#All],12,0)</f>
        <v>43.811428571428564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>
        <v>16.5</v>
      </c>
      <c r="E665" s="2">
        <f>Tabela225678910111213[[#This Row],[PRODUZIDAS]]*VLOOKUP(Tabela225678910111213[[#This Row],[SKU]],Tabela24[#All],12,0)</f>
        <v>18.072214285714285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727.53450181230312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>
        <v>5</v>
      </c>
      <c r="E18" s="2">
        <f>Tabela22567891011121314[[#This Row],[PRODUZIDAS]]*VLOOKUP(Tabela22567891011121314[[#This Row],[SKU]],Tabela24[#All],13,0)</f>
        <v>6.1304347826086953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>
        <v>13</v>
      </c>
      <c r="E21" s="2">
        <f>Tabela22567891011121314[[#This Row],[PRODUZIDAS]]*VLOOKUP(Tabela22567891011121314[[#This Row],[SKU]],Tabela24[#All],13,0)</f>
        <v>15.939130434782609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>
        <v>41</v>
      </c>
      <c r="E30" s="2">
        <f>Tabela22567891011121314[[#This Row],[PRODUZIDAS]]*VLOOKUP(Tabela22567891011121314[[#This Row],[SKU]],Tabela24[#All],13,0)</f>
        <v>47.515068493150679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>
        <v>40</v>
      </c>
      <c r="E54" s="2">
        <f>Tabela22567891011121314[[#This Row],[PRODUZIDAS]]*VLOOKUP(Tabela22567891011121314[[#This Row],[SKU]],Tabela24[#All],13,0)</f>
        <v>46.356164383561634</v>
      </c>
    </row>
    <row r="55" spans="2:5" x14ac:dyDescent="0.25">
      <c r="B55" s="3" t="s">
        <v>100</v>
      </c>
      <c r="C55" s="3" t="s">
        <v>101</v>
      </c>
      <c r="D55" s="1">
        <v>40</v>
      </c>
      <c r="E55" s="2">
        <f>Tabela22567891011121314[[#This Row],[PRODUZIDAS]]*VLOOKUP(Tabela22567891011121314[[#This Row],[SKU]],Tabela24[#All],13,0)</f>
        <v>46.356164383561634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>
        <v>20</v>
      </c>
      <c r="E62" s="2">
        <f>Tabela22567891011121314[[#This Row],[PRODUZIDAS]]*VLOOKUP(Tabela22567891011121314[[#This Row],[SKU]],Tabela24[#All],13,0)</f>
        <v>23.178082191780817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41</v>
      </c>
      <c r="E77" s="2">
        <f>Tabela22567891011121314[[#This Row],[PRODUZIDAS]]*VLOOKUP(Tabela22567891011121314[[#This Row],[SKU]],Tabela24[#All],13,0)</f>
        <v>47.600999999999992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>
        <v>26</v>
      </c>
      <c r="E128" s="2">
        <f>Tabela22567891011121314[[#This Row],[PRODUZIDAS]]*VLOOKUP(Tabela22567891011121314[[#This Row],[SKU]],Tabela24[#All],13,0)</f>
        <v>30.146999999999995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>
        <v>12</v>
      </c>
      <c r="E136" s="2">
        <f>Tabela22567891011121314[[#This Row],[PRODUZIDAS]]*VLOOKUP(Tabela22567891011121314[[#This Row],[SKU]],Tabela24[#All],13,0)</f>
        <v>13.913999999999998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24</v>
      </c>
      <c r="E144" s="2">
        <f>Tabela22567891011121314[[#This Row],[PRODUZIDAS]]*VLOOKUP(Tabela22567891011121314[[#This Row],[SKU]],Tabela24[#All],13,0)</f>
        <v>27.833142857142857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3</v>
      </c>
      <c r="E146" s="2">
        <f>Tabela22567891011121314[[#This Row],[PRODUZIDAS]]*VLOOKUP(Tabela22567891011121314[[#This Row],[SKU]],Tabela24[#All],13,0)</f>
        <v>3.4791428571428571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>
        <v>14</v>
      </c>
      <c r="E200" s="2">
        <f>Tabela22567891011121314[[#This Row],[PRODUZIDAS]]*VLOOKUP(Tabela22567891011121314[[#This Row],[SKU]],Tabela24[#All],13,0)</f>
        <v>16.228799999999996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>
        <v>31</v>
      </c>
      <c r="E202" s="2">
        <f>Tabela22567891011121314[[#This Row],[PRODUZIDAS]]*VLOOKUP(Tabela22567891011121314[[#This Row],[SKU]],Tabela24[#All],13,0)</f>
        <v>35.935199999999995</v>
      </c>
    </row>
    <row r="203" spans="2:5" x14ac:dyDescent="0.25">
      <c r="B203" s="3" t="s">
        <v>396</v>
      </c>
      <c r="C203" s="3" t="s">
        <v>397</v>
      </c>
      <c r="D203" s="1">
        <v>8</v>
      </c>
      <c r="E203" s="2">
        <f>Tabela22567891011121314[[#This Row],[PRODUZIDAS]]*VLOOKUP(Tabela22567891011121314[[#This Row],[SKU]],Tabela24[#All],13,0)</f>
        <v>9.275999999999998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>
        <v>43</v>
      </c>
      <c r="E225" s="2">
        <f>Tabela22567891011121314[[#This Row],[PRODUZIDAS]]*VLOOKUP(Tabela22567891011121314[[#This Row],[SKU]],Tabela24[#All],13,0)</f>
        <v>49.867714285714285</v>
      </c>
    </row>
    <row r="226" spans="2:5" x14ac:dyDescent="0.25">
      <c r="B226" s="3" t="s">
        <v>442</v>
      </c>
      <c r="C226" s="3" t="s">
        <v>443</v>
      </c>
      <c r="D226" s="1">
        <v>6</v>
      </c>
      <c r="E226" s="2">
        <f>Tabela22567891011121314[[#This Row],[PRODUZIDAS]]*VLOOKUP(Tabela22567891011121314[[#This Row],[SKU]],Tabela24[#All],13,0)</f>
        <v>6.9582857142857142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>
        <v>7</v>
      </c>
      <c r="E230" s="2">
        <f>Tabela22567891011121314[[#This Row],[PRODUZIDAS]]*VLOOKUP(Tabela22567891011121314[[#This Row],[SKU]],Tabela24[#All],13,0)</f>
        <v>8.1180000000000003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>
        <v>7</v>
      </c>
      <c r="E233" s="2">
        <f>Tabela22567891011121314[[#This Row],[PRODUZIDAS]]*VLOOKUP(Tabela22567891011121314[[#This Row],[SKU]],Tabela24[#All],13,0)</f>
        <v>8.1180000000000003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>
        <v>5</v>
      </c>
      <c r="E273" s="2">
        <f>Tabela22567891011121314[[#This Row],[PRODUZIDAS]]*VLOOKUP(Tabela22567891011121314[[#This Row],[SKU]],Tabela24[#All],13,0)</f>
        <v>5.7959999999999994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>
        <v>10</v>
      </c>
      <c r="E276" s="2">
        <f>Tabela22567891011121314[[#This Row],[PRODUZIDAS]]*VLOOKUP(Tabela22567891011121314[[#This Row],[SKU]],Tabela24[#All],13,0)</f>
        <v>11.591999999999999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>
        <v>1</v>
      </c>
      <c r="E281" s="2">
        <f>Tabela22567891011121314[[#This Row],[PRODUZIDAS]]*VLOOKUP(Tabela22567891011121314[[#This Row],[SKU]],Tabela24[#All],13,0)</f>
        <v>0.95899999999999985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>
        <v>2</v>
      </c>
      <c r="E344" s="2">
        <f>Tabela22567891011121314[[#This Row],[PRODUZIDAS]]*VLOOKUP(Tabela22567891011121314[[#This Row],[SKU]],Tabela24[#All],13,0)</f>
        <v>1.9179999999999997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>
        <v>36</v>
      </c>
      <c r="E626" s="2">
        <f>Tabela22567891011121314[[#This Row],[PRODUZIDAS]]*VLOOKUP(Tabela22567891011121314[[#This Row],[SKU]],Tabela24[#All],13,0)</f>
        <v>41.731199999999994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>
        <v>114</v>
      </c>
      <c r="E628" s="2">
        <f>Tabela22567891011121314[[#This Row],[PRODUZIDAS]]*VLOOKUP(Tabela22567891011121314[[#This Row],[SKU]],Tabela24[#All],13,0)</f>
        <v>132.14879999999997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>
        <v>38</v>
      </c>
      <c r="E632" s="2">
        <f>Tabela22567891011121314[[#This Row],[PRODUZIDAS]]*VLOOKUP(Tabela22567891011121314[[#This Row],[SKU]],Tabela24[#All],13,0)</f>
        <v>44.049599999999991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>
        <v>5</v>
      </c>
      <c r="E659" s="2">
        <f>Tabela22567891011121314[[#This Row],[PRODUZIDAS]]*VLOOKUP(Tabela22567891011121314[[#This Row],[SKU]],Tabela24[#All],13,0)</f>
        <v>5.798571428571428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>
        <v>35</v>
      </c>
      <c r="E662" s="2">
        <f>Tabela22567891011121314[[#This Row],[PRODUZIDAS]]*VLOOKUP(Tabela22567891011121314[[#This Row],[SKU]],Tabela24[#All],13,0)</f>
        <v>40.589999999999996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161.85700040273409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>
        <v>5</v>
      </c>
      <c r="E18" s="2">
        <f>Tabela2256789101112131415[[#This Row],[PRODUZIDAS]]*VLOOKUP(Tabela2256789101112131415[[#This Row],[SKU]],Tabela24[#All],14,0)</f>
        <v>1.3623188405797102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>
        <v>13</v>
      </c>
      <c r="E21" s="2">
        <f>Tabela2256789101112131415[[#This Row],[PRODUZIDAS]]*VLOOKUP(Tabela2256789101112131415[[#This Row],[SKU]],Tabela24[#All],14,0)</f>
        <v>3.5420289855072462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>
        <v>41</v>
      </c>
      <c r="E30" s="2">
        <f>Tabela2256789101112131415[[#This Row],[PRODUZIDAS]]*VLOOKUP(Tabela2256789101112131415[[#This Row],[SKU]],Tabela24[#All],14,0)</f>
        <v>10.55890410958904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>
        <v>40</v>
      </c>
      <c r="E54" s="2">
        <f>Tabela2256789101112131415[[#This Row],[PRODUZIDAS]]*VLOOKUP(Tabela2256789101112131415[[#This Row],[SKU]],Tabela24[#All],14,0)</f>
        <v>10.301369863013699</v>
      </c>
    </row>
    <row r="55" spans="2:5" x14ac:dyDescent="0.25">
      <c r="B55" s="3" t="s">
        <v>100</v>
      </c>
      <c r="C55" s="3" t="s">
        <v>101</v>
      </c>
      <c r="D55" s="1">
        <v>40</v>
      </c>
      <c r="E55" s="2">
        <f>Tabela2256789101112131415[[#This Row],[PRODUZIDAS]]*VLOOKUP(Tabela2256789101112131415[[#This Row],[SKU]],Tabela24[#All],14,0)</f>
        <v>10.301369863013699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>
        <v>20</v>
      </c>
      <c r="E62" s="2">
        <f>Tabela2256789101112131415[[#This Row],[PRODUZIDAS]]*VLOOKUP(Tabela2256789101112131415[[#This Row],[SKU]],Tabela24[#All],14,0)</f>
        <v>5.1506849315068495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41</v>
      </c>
      <c r="E77" s="2">
        <f>Tabela2256789101112131415[[#This Row],[PRODUZIDAS]]*VLOOKUP(Tabela2256789101112131415[[#This Row],[SKU]],Tabela24[#All],14,0)</f>
        <v>10.577999999999999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>
        <v>26</v>
      </c>
      <c r="E128" s="2">
        <f>Tabela2256789101112131415[[#This Row],[PRODUZIDAS]]*VLOOKUP(Tabela2256789101112131415[[#This Row],[SKU]],Tabela24[#All],14,0)</f>
        <v>6.6993333333333327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>
        <v>12</v>
      </c>
      <c r="E136" s="2">
        <f>Tabela2256789101112131415[[#This Row],[PRODUZIDAS]]*VLOOKUP(Tabela2256789101112131415[[#This Row],[SKU]],Tabela24[#All],14,0)</f>
        <v>3.0919999999999996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24</v>
      </c>
      <c r="E144" s="2">
        <f>Tabela2256789101112131415[[#This Row],[PRODUZIDAS]]*VLOOKUP(Tabela2256789101112131415[[#This Row],[SKU]],Tabela24[#All],14,0)</f>
        <v>6.1851428571428571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3</v>
      </c>
      <c r="E146" s="2">
        <f>Tabela2256789101112131415[[#This Row],[PRODUZIDAS]]*VLOOKUP(Tabela2256789101112131415[[#This Row],[SKU]],Tabela24[#All],14,0)</f>
        <v>0.77314285714285713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>
        <v>14</v>
      </c>
      <c r="E200" s="2">
        <f>Tabela2256789101112131415[[#This Row],[PRODUZIDAS]]*VLOOKUP(Tabela2256789101112131415[[#This Row],[SKU]],Tabela24[#All],14,0)</f>
        <v>3.6063999999999998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>
        <v>31</v>
      </c>
      <c r="E202" s="2">
        <f>Tabela2256789101112131415[[#This Row],[PRODUZIDAS]]*VLOOKUP(Tabela2256789101112131415[[#This Row],[SKU]],Tabela24[#All],14,0)</f>
        <v>7.9855999999999998</v>
      </c>
    </row>
    <row r="203" spans="2:5" x14ac:dyDescent="0.25">
      <c r="B203" s="3" t="s">
        <v>396</v>
      </c>
      <c r="C203" s="3" t="s">
        <v>397</v>
      </c>
      <c r="D203" s="1">
        <v>8</v>
      </c>
      <c r="E203" s="2">
        <f>Tabela2256789101112131415[[#This Row],[PRODUZIDAS]]*VLOOKUP(Tabela2256789101112131415[[#This Row],[SKU]],Tabela24[#All],14,0)</f>
        <v>2.0613333333333332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>
        <v>43</v>
      </c>
      <c r="E225" s="2">
        <f>Tabela2256789101112131415[[#This Row],[PRODUZIDAS]]*VLOOKUP(Tabela2256789101112131415[[#This Row],[SKU]],Tabela24[#All],14,0)</f>
        <v>11.081714285714286</v>
      </c>
    </row>
    <row r="226" spans="2:5" x14ac:dyDescent="0.25">
      <c r="B226" s="3" t="s">
        <v>442</v>
      </c>
      <c r="C226" s="3" t="s">
        <v>443</v>
      </c>
      <c r="D226" s="1">
        <v>6</v>
      </c>
      <c r="E226" s="2">
        <f>Tabela2256789101112131415[[#This Row],[PRODUZIDAS]]*VLOOKUP(Tabela2256789101112131415[[#This Row],[SKU]],Tabela24[#All],14,0)</f>
        <v>1.5462857142857143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>
        <v>7</v>
      </c>
      <c r="E230" s="2">
        <f>Tabela2256789101112131415[[#This Row],[PRODUZIDAS]]*VLOOKUP(Tabela2256789101112131415[[#This Row],[SKU]],Tabela24[#All],14,0)</f>
        <v>1.804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>
        <v>7</v>
      </c>
      <c r="E233" s="2">
        <f>Tabela2256789101112131415[[#This Row],[PRODUZIDAS]]*VLOOKUP(Tabela2256789101112131415[[#This Row],[SKU]],Tabela24[#All],14,0)</f>
        <v>1.804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>
        <v>5</v>
      </c>
      <c r="E273" s="2">
        <f>Tabela2256789101112131415[[#This Row],[PRODUZIDAS]]*VLOOKUP(Tabela2256789101112131415[[#This Row],[SKU]],Tabela24[#All],14,0)</f>
        <v>1.288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>
        <v>10</v>
      </c>
      <c r="E276" s="2">
        <f>Tabela2256789101112131415[[#This Row],[PRODUZIDAS]]*VLOOKUP(Tabela2256789101112131415[[#This Row],[SKU]],Tabela24[#All],14,0)</f>
        <v>2.5760000000000001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>
        <v>1</v>
      </c>
      <c r="E281" s="2">
        <f>Tabela2256789101112131415[[#This Row],[PRODUZIDAS]]*VLOOKUP(Tabela2256789101112131415[[#This Row],[SKU]],Tabela24[#All],14,0)</f>
        <v>0.27399999999999997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>
        <v>2</v>
      </c>
      <c r="E344" s="2">
        <f>Tabela2256789101112131415[[#This Row],[PRODUZIDAS]]*VLOOKUP(Tabela2256789101112131415[[#This Row],[SKU]],Tabela24[#All],14,0)</f>
        <v>0.54799999999999993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>
        <v>36</v>
      </c>
      <c r="E626" s="2">
        <f>Tabela2256789101112131415[[#This Row],[PRODUZIDAS]]*VLOOKUP(Tabela2256789101112131415[[#This Row],[SKU]],Tabela24[#All],14,0)</f>
        <v>9.2736000000000001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>
        <v>114</v>
      </c>
      <c r="E628" s="2">
        <f>Tabela2256789101112131415[[#This Row],[PRODUZIDAS]]*VLOOKUP(Tabela2256789101112131415[[#This Row],[SKU]],Tabela24[#All],14,0)</f>
        <v>29.366399999999999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>
        <v>38</v>
      </c>
      <c r="E632" s="2">
        <f>Tabela2256789101112131415[[#This Row],[PRODUZIDAS]]*VLOOKUP(Tabela2256789101112131415[[#This Row],[SKU]],Tabela24[#All],14,0)</f>
        <v>9.7888000000000002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>
        <v>5</v>
      </c>
      <c r="E659" s="2">
        <f>Tabela2256789101112131415[[#This Row],[PRODUZIDAS]]*VLOOKUP(Tabela2256789101112131415[[#This Row],[SKU]],Tabela24[#All],14,0)</f>
        <v>1.2885714285714287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>
        <v>35</v>
      </c>
      <c r="E662" s="2">
        <f>Tabela2256789101112131415[[#This Row],[PRODUZIDAS]]*VLOOKUP(Tabela2256789101112131415[[#This Row],[SKU]],Tabela24[#All],14,0)</f>
        <v>9.0200000000000014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2025-03-20T11:24:09Z</dcterms:modified>
</cp:coreProperties>
</file>