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A9153D4D-42F6-4DBE-940E-C6762E1F799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<sst xmlns="http://schemas.openxmlformats.org/spreadsheetml/2006/main" count="26032" uniqueCount="1899">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</sst>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45731</v>
      </c>
      <c r="C2" s="31"/>
      <c r="D2" s="33">
        <f>SUM(Tabela15[VALOR])</f>
        <v>747.16888838558305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0</v>
      </c>
      <c r="D7" s="26"/>
      <c r="E7" s="26">
        <f>Tabela15[[#This Row],[VALOR]]-Tabela15[[#This Row],[Custo Setor]]</f>
        <v>0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50.595681818181824</v>
      </c>
      <c r="D10" s="26"/>
      <c r="E10" s="26">
        <f>Tabela15[[#This Row],[VALOR]]-Tabela15[[#This Row],[Custo Setor]]</f>
        <v>50.595681818181824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174.23928792648684</v>
      </c>
      <c r="D14" s="26"/>
      <c r="E14" s="26">
        <f>Tabela15[[#This Row],[VALOR]]-Tabela15[[#This Row],[Custo Setor]]</f>
        <v>174.23928792648684</v>
      </c>
    </row>
    <row r="15" spans="2:5" x14ac:dyDescent="0.25">
      <c r="B15" t="s">
        <v>1890</v>
      </c>
      <c r="C15" s="21">
        <f t="array" ref="C15">'9 - FURO'!G4</f>
        <v>379.95826998667013</v>
      </c>
      <c r="D15" s="26"/>
      <c r="E15" s="26">
        <f>Tabela15[[#This Row],[VALOR]]-Tabela15[[#This Row],[Custo Setor]]</f>
        <v>379.95826998667013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116.4891670807453</v>
      </c>
      <c r="D17" s="26"/>
      <c r="E17" s="26">
        <f>Tabela15[[#This Row],[VALOR]]-Tabela15[[#This Row],[Custo Setor]]</f>
        <v>116.4891670807453</v>
      </c>
    </row>
    <row r="18" spans="2:5" x14ac:dyDescent="0.25">
      <c r="B18" t="s">
        <v>1893</v>
      </c>
      <c r="C18" s="21">
        <f t="array" ref="C18">'12 - EMBALAGEM'!G4</f>
        <v>25.886481573498966</v>
      </c>
      <c r="D18" s="26"/>
      <c r="E18" s="26">
        <f>Tabela15[[#This Row],[VALOR]]-Tabela15[[#This Row],[Custo Setor]]</f>
        <v>25.886481573498966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747.16888838558305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6" sqref="D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49" workbookViewId="0">
      <selection activeCell="D273" sqref="D27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50.595681818181824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>
        <v>30</v>
      </c>
      <c r="E273" s="2">
        <f>Tabela22567[[#This Row],[PRODUZIDAS]]*VLOOKUP(Tabela22567[[#This Row],[SKU]],Tabela24[#All],6,0)</f>
        <v>38.64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Tabela22567[[#This Row],[PRODUZIDAS]]*VLOOKUP(Tabela22567[[#This Row],[SKU]],Tabela24[#All],6,0)</f>
        <v>5.1374999999999993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>
        <v>4</v>
      </c>
      <c r="E293" s="2">
        <f>Tabela22567[[#This Row],[PRODUZIDAS]]*VLOOKUP(Tabela22567[[#This Row],[SKU]],Tabela24[#All],6,0)</f>
        <v>6.8181818181818175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174.23928792648684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19</v>
      </c>
      <c r="E10" s="2">
        <f>Tabela22567891011[[#This Row],[PRODUZIDAS]]*VLOOKUP(Tabela22567891011[[#This Row],[SKU]],Tabela24[#All],10,0)</f>
        <v>7.7652173913043461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>
        <v>135</v>
      </c>
      <c r="E18" s="2">
        <f>Tabela22567891011[[#This Row],[PRODUZIDAS]]*VLOOKUP(Tabela22567891011[[#This Row],[SKU]],Tabela24[#All],10,0)</f>
        <v>55.173913043478251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24</v>
      </c>
      <c r="E23" s="2">
        <f>Tabela22567891011[[#This Row],[PRODUZIDAS]]*VLOOKUP(Tabela22567891011[[#This Row],[SKU]],Tabela24[#All],10,0)</f>
        <v>9.8086956521739115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>
        <v>4</v>
      </c>
      <c r="E62" s="2">
        <f>Tabela22567891011[[#This Row],[PRODUZIDAS]]*VLOOKUP(Tabela22567891011[[#This Row],[SKU]],Tabela24[#All],10,0)</f>
        <v>2.9358904109589035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50</v>
      </c>
      <c r="E75" s="2">
        <f>Tabela22567891011[[#This Row],[PRODUZIDAS]]*VLOOKUP(Tabela22567891011[[#This Row],[SKU]],Tabela24[#All],10,0)</f>
        <v>39.989999999999995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31</v>
      </c>
      <c r="E231" s="2">
        <f>Tabela22567891011[[#This Row],[PRODUZIDAS]]*VLOOKUP(Tabela22567891011[[#This Row],[SKU]],Tabela24[#All],10,0)</f>
        <v>35.951142857142855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>
        <v>19.5</v>
      </c>
      <c r="E235" s="2">
        <f>Tabela22567891011[[#This Row],[PRODUZIDAS]]*VLOOKUP(Tabela22567891011[[#This Row],[SKU]],Tabela24[#All],10,0)</f>
        <v>22.614428571428572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257" workbookViewId="0">
      <selection activeCell="D274" sqref="D27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379.95826998667013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>
        <v>395</v>
      </c>
      <c r="E18" s="2">
        <f>Tabela2256789101112[[#This Row],[PRODUZIDAS]]*VLOOKUP(Tabela2256789101112[[#This Row],[SKU]],Tabela24[#All],11,0)</f>
        <v>295.963768115942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>
        <v>6.5</v>
      </c>
      <c r="E21" s="2">
        <f>Tabela2256789101112[[#This Row],[PRODUZIDAS]]*VLOOKUP(Tabela2256789101112[[#This Row],[SKU]],Tabela24[#All],11,0)</f>
        <v>4.8702898550724631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3.5</v>
      </c>
      <c r="E60" s="2">
        <f>Tabela2256789101112[[#This Row],[PRODUZIDAS]]*VLOOKUP(Tabela2256789101112[[#This Row],[SKU]],Tabela24[#All],11,0)</f>
        <v>2.0280821917808214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>
        <v>2</v>
      </c>
      <c r="E62" s="2">
        <f>Tabela2256789101112[[#This Row],[PRODUZIDAS]]*VLOOKUP(Tabela2256789101112[[#This Row],[SKU]],Tabela24[#All],11,0)</f>
        <v>1.1589041095890409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1</v>
      </c>
      <c r="E75" s="2">
        <f>Tabela2256789101112[[#This Row],[PRODUZIDAS]]*VLOOKUP(Tabela2256789101112[[#This Row],[SKU]],Tabela24[#All],11,0)</f>
        <v>0.83849999999999991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5.5</v>
      </c>
      <c r="E110" s="2">
        <f>Tabela2256789101112[[#This Row],[PRODUZIDAS]]*VLOOKUP(Tabela2256789101112[[#This Row],[SKU]],Tabela24[#All],11,0)</f>
        <v>3.6128400000000003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>
        <v>5.5</v>
      </c>
      <c r="E177" s="2">
        <f>Tabela2256789101112[[#This Row],[PRODUZIDAS]]*VLOOKUP(Tabela2256789101112[[#This Row],[SKU]],Tabela24[#All],11,0)</f>
        <v>4.2522857142857138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70</v>
      </c>
      <c r="E194" s="2">
        <f>Tabela2256789101112[[#This Row],[PRODUZIDAS]]*VLOOKUP(Tabela2256789101112[[#This Row],[SKU]],Tabela24[#All],11,0)</f>
        <v>45.9816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20</v>
      </c>
      <c r="E197" s="2">
        <f>Tabela2256789101112[[#This Row],[PRODUZIDAS]]*VLOOKUP(Tabela2256789101112[[#This Row],[SKU]],Tabela24[#All],11,0)</f>
        <v>13.137600000000001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>
        <v>18</v>
      </c>
      <c r="E273" s="2">
        <f>Tabela2256789101112[[#This Row],[PRODUZIDAS]]*VLOOKUP(Tabela2256789101112[[#This Row],[SKU]],Tabela24[#All],11,0)</f>
        <v>8.1143999999999998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116.4891670807453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8</v>
      </c>
      <c r="E21" s="2">
        <f>Tabela22567891011121314[[#This Row],[PRODUZIDAS]]*VLOOKUP(Tabela22567891011121314[[#This Row],[SKU]],Tabela24[#All],13,0)</f>
        <v>9.8086956521739133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15</v>
      </c>
      <c r="E77" s="2">
        <f>Tabela22567891011121314[[#This Row],[PRODUZIDAS]]*VLOOKUP(Tabela22567891011121314[[#This Row],[SKU]],Tabela24[#All],13,0)</f>
        <v>17.414999999999996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>
        <v>7</v>
      </c>
      <c r="E134" s="2">
        <f>Tabela22567891011121314[[#This Row],[PRODUZIDAS]]*VLOOKUP(Tabela22567891011121314[[#This Row],[SKU]],Tabela24[#All],13,0)</f>
        <v>8.1164999999999985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>
        <v>8</v>
      </c>
      <c r="E136" s="2">
        <f>Tabela22567891011121314[[#This Row],[PRODUZIDAS]]*VLOOKUP(Tabela22567891011121314[[#This Row],[SKU]],Tabela24[#All],13,0)</f>
        <v>9.275999999999998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5</v>
      </c>
      <c r="E146" s="2">
        <f>Tabela22567891011121314[[#This Row],[PRODUZIDAS]]*VLOOKUP(Tabela22567891011121314[[#This Row],[SKU]],Tabela24[#All],13,0)</f>
        <v>5.798571428571428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20</v>
      </c>
      <c r="E192" s="2">
        <f>Tabela22567891011121314[[#This Row],[PRODUZIDAS]]*VLOOKUP(Tabela22567891011121314[[#This Row],[SKU]],Tabela24[#All],13,0)</f>
        <v>23.183999999999997</v>
      </c>
    </row>
    <row r="193" spans="2:5" x14ac:dyDescent="0.25">
      <c r="B193" s="3" t="s">
        <v>376</v>
      </c>
      <c r="C193" s="3" t="s">
        <v>377</v>
      </c>
      <c r="D193" s="1">
        <v>26</v>
      </c>
      <c r="E193" s="2">
        <f>Tabela22567891011121314[[#This Row],[PRODUZIDAS]]*VLOOKUP(Tabela22567891011121314[[#This Row],[SKU]],Tabela24[#All],13,0)</f>
        <v>30.139199999999995</v>
      </c>
    </row>
    <row r="194" spans="2:5" x14ac:dyDescent="0.25">
      <c r="B194" s="3" t="s">
        <v>378</v>
      </c>
      <c r="C194" s="3" t="s">
        <v>379</v>
      </c>
      <c r="D194" s="1">
        <v>11</v>
      </c>
      <c r="E194" s="2">
        <f>Tabela22567891011121314[[#This Row],[PRODUZIDAS]]*VLOOKUP(Tabela22567891011121314[[#This Row],[SKU]],Tabela24[#All],13,0)</f>
        <v>12.751199999999997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25.886481573498966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8</v>
      </c>
      <c r="E21" s="2">
        <f>Tabela2256789101112131415[[#This Row],[PRODUZIDAS]]*VLOOKUP(Tabela2256789101112131415[[#This Row],[SKU]],Tabela24[#All],14,0)</f>
        <v>2.1797101449275362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15</v>
      </c>
      <c r="E77" s="2">
        <f>Tabela2256789101112131415[[#This Row],[PRODUZIDAS]]*VLOOKUP(Tabela2256789101112131415[[#This Row],[SKU]],Tabela24[#All],14,0)</f>
        <v>3.87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>
        <v>7</v>
      </c>
      <c r="E134" s="2">
        <f>Tabela2256789101112131415[[#This Row],[PRODUZIDAS]]*VLOOKUP(Tabela2256789101112131415[[#This Row],[SKU]],Tabela24[#All],14,0)</f>
        <v>1.8036666666666665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>
        <v>8</v>
      </c>
      <c r="E136" s="2">
        <f>Tabela2256789101112131415[[#This Row],[PRODUZIDAS]]*VLOOKUP(Tabela2256789101112131415[[#This Row],[SKU]],Tabela24[#All],14,0)</f>
        <v>2.0613333333333332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5</v>
      </c>
      <c r="E146" s="2">
        <f>Tabela2256789101112131415[[#This Row],[PRODUZIDAS]]*VLOOKUP(Tabela2256789101112131415[[#This Row],[SKU]],Tabela24[#All],14,0)</f>
        <v>1.2885714285714287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20</v>
      </c>
      <c r="E192" s="2">
        <f>Tabela2256789101112131415[[#This Row],[PRODUZIDAS]]*VLOOKUP(Tabela2256789101112131415[[#This Row],[SKU]],Tabela24[#All],14,0)</f>
        <v>5.1520000000000001</v>
      </c>
    </row>
    <row r="193" spans="2:5" x14ac:dyDescent="0.25">
      <c r="B193" s="3" t="s">
        <v>376</v>
      </c>
      <c r="C193" s="3" t="s">
        <v>377</v>
      </c>
      <c r="D193" s="1">
        <v>26</v>
      </c>
      <c r="E193" s="2">
        <f>Tabela2256789101112131415[[#This Row],[PRODUZIDAS]]*VLOOKUP(Tabela2256789101112131415[[#This Row],[SKU]],Tabela24[#All],14,0)</f>
        <v>6.6975999999999996</v>
      </c>
    </row>
    <row r="194" spans="2:5" x14ac:dyDescent="0.25">
      <c r="B194" s="3" t="s">
        <v>378</v>
      </c>
      <c r="C194" s="3" t="s">
        <v>379</v>
      </c>
      <c r="D194" s="1">
        <v>11</v>
      </c>
      <c r="E194" s="2">
        <f>Tabela2256789101112131415[[#This Row],[PRODUZIDAS]]*VLOOKUP(Tabela2256789101112131415[[#This Row],[SKU]],Tabela24[#All],14,0)</f>
        <v>2.8336000000000001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2025-03-18T18:50:21Z</dcterms:modified>
</cp:coreProperties>
</file>