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C20F4C1B-9DFB-430B-9FE5-3439E10AD1C9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<sst xmlns="http://schemas.openxmlformats.org/spreadsheetml/2006/main" count="26032" uniqueCount="1899">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</sst>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D21" sqref="D2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45733</v>
      </c>
      <c r="C2" s="31"/>
      <c r="D2" s="33">
        <f>SUM(Tabela15[VALOR])</f>
        <v>5713.4825853163211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375.21393372175766</v>
      </c>
      <c r="D7" s="26"/>
      <c r="E7" s="26">
        <f>Tabela15[[#This Row],[VALOR]]-Tabela15[[#This Row],[Custo Setor]]</f>
        <v>375.21393372175766</v>
      </c>
    </row>
    <row r="8" spans="2:5" x14ac:dyDescent="0.25">
      <c r="B8" t="s">
        <v>1883</v>
      </c>
      <c r="C8" s="21">
        <f t="array" ref="C8">'2 - CORTE VOIL'!G4</f>
        <v>769.77768857142848</v>
      </c>
      <c r="D8" s="26"/>
      <c r="E8" s="26">
        <f>Tabela15[[#This Row],[VALOR]]-Tabela15[[#This Row],[Custo Setor]]</f>
        <v>769.77768857142848</v>
      </c>
    </row>
    <row r="9" spans="2:5" x14ac:dyDescent="0.25">
      <c r="B9" t="s">
        <v>1885</v>
      </c>
      <c r="C9" s="21">
        <f t="array" ref="C9">'3 - BAINHA CONTINUA'!G4</f>
        <v>133.41031000000001</v>
      </c>
      <c r="D9" s="26"/>
      <c r="E9" s="26">
        <f>Tabela15[[#This Row],[VALOR]]-Tabela15[[#This Row],[Custo Setor]]</f>
        <v>133.41031000000001</v>
      </c>
    </row>
    <row r="10" spans="2:5" x14ac:dyDescent="0.25">
      <c r="B10" t="s">
        <v>1884</v>
      </c>
      <c r="C10" s="21">
        <f t="array" ref="C10">'4 - BARRADO'!G4</f>
        <v>805.57429220779227</v>
      </c>
      <c r="D10" s="26"/>
      <c r="E10" s="26">
        <f>Tabela15[[#This Row],[VALOR]]-Tabela15[[#This Row],[Custo Setor]]</f>
        <v>805.57429220779227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2.3863636363636362</v>
      </c>
      <c r="D12" s="26"/>
      <c r="E12" s="26">
        <f>Tabela15[[#This Row],[VALOR]]-Tabela15[[#This Row],[Custo Setor]]</f>
        <v>2.3863636363636362</v>
      </c>
    </row>
    <row r="13" spans="2:5" x14ac:dyDescent="0.25">
      <c r="B13" t="s">
        <v>1888</v>
      </c>
      <c r="C13" s="21">
        <f t="array" ref="C13">'7 - PALETEIRA'!G4</f>
        <v>434.44462337662344</v>
      </c>
      <c r="D13" s="26"/>
      <c r="E13" s="26">
        <f>Tabela15[[#This Row],[VALOR]]-Tabela15[[#This Row],[Custo Setor]]</f>
        <v>434.44462337662344</v>
      </c>
    </row>
    <row r="14" spans="2:5" x14ac:dyDescent="0.25">
      <c r="B14" t="s">
        <v>1889</v>
      </c>
      <c r="C14" s="21">
        <f>'8 - ACABAMENTO'!G4</f>
        <v>813.78286917099183</v>
      </c>
      <c r="D14" s="26"/>
      <c r="E14" s="26">
        <f>Tabela15[[#This Row],[VALOR]]-Tabela15[[#This Row],[Custo Setor]]</f>
        <v>813.78286917099183</v>
      </c>
    </row>
    <row r="15" spans="2:5" x14ac:dyDescent="0.25">
      <c r="B15" t="s">
        <v>1890</v>
      </c>
      <c r="C15" s="21">
        <f t="array" ref="C15">'9 - FURO'!G4</f>
        <v>305.90369031303413</v>
      </c>
      <c r="D15" s="26"/>
      <c r="E15" s="26">
        <f>Tabela15[[#This Row],[VALOR]]-Tabela15[[#This Row],[Custo Setor]]</f>
        <v>305.90369031303413</v>
      </c>
    </row>
    <row r="16" spans="2:5" x14ac:dyDescent="0.25">
      <c r="B16" t="s">
        <v>1891</v>
      </c>
      <c r="C16" s="21">
        <f t="array" ref="C16">'10 - ILHOS'!G4</f>
        <v>734.60045952380938</v>
      </c>
      <c r="D16" s="26"/>
      <c r="E16" s="26">
        <f>Tabela15[[#This Row],[VALOR]]-Tabela15[[#This Row],[Custo Setor]]</f>
        <v>734.60045952380938</v>
      </c>
    </row>
    <row r="17" spans="2:5" x14ac:dyDescent="0.25">
      <c r="B17" t="s">
        <v>1892</v>
      </c>
      <c r="C17" s="21">
        <f t="array" ref="C17">'11 - DOBRA'!G4</f>
        <v>1095.0450175591532</v>
      </c>
      <c r="D17" s="26"/>
      <c r="E17" s="26">
        <f>Tabela15[[#This Row],[VALOR]]-Tabela15[[#This Row],[Custo Setor]]</f>
        <v>1095.0450175591532</v>
      </c>
    </row>
    <row r="18" spans="2:5" x14ac:dyDescent="0.25">
      <c r="B18" t="s">
        <v>1893</v>
      </c>
      <c r="C18" s="21">
        <f t="array" ref="C18">'12 - EMBALAGEM'!G4</f>
        <v>243.34333723536736</v>
      </c>
      <c r="D18" s="26"/>
      <c r="E18" s="26">
        <f>Tabela15[[#This Row],[VALOR]]-Tabela15[[#This Row],[Custo Setor]]</f>
        <v>243.34333723536736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5713.4825853163211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834" workbookViewId="0">
      <selection activeCell="D851" sqref="D85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375.21393372175766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>
        <v>50</v>
      </c>
      <c r="E25" s="2">
        <f>Tabela2[[#This Row],[PRODUZIDAS]]*VLOOKUP(Tabela2[[#This Row],[SKU]],Tabela24[#All],3,0)</f>
        <v>12.876712328767123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100</v>
      </c>
      <c r="E27" s="2">
        <f>Tabela2[[#This Row],[PRODUZIDAS]]*VLOOKUP(Tabela2[[#This Row],[SKU]],Tabela24[#All],3,0)</f>
        <v>25.753424657534246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>
        <v>50</v>
      </c>
      <c r="E29" s="2">
        <f>Tabela2[[#This Row],[PRODUZIDAS]]*VLOOKUP(Tabela2[[#This Row],[SKU]],Tabela24[#All],3,0)</f>
        <v>12.876712328767123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>
        <v>100</v>
      </c>
      <c r="E33" s="2">
        <f>Tabela2[[#This Row],[PRODUZIDAS]]*VLOOKUP(Tabela2[[#This Row],[SKU]],Tabela24[#All],3,0)</f>
        <v>25.753424657534246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>
        <v>50</v>
      </c>
      <c r="E39" s="2">
        <f>Tabela2[[#This Row],[PRODUZIDAS]]*VLOOKUP(Tabela2[[#This Row],[SKU]],Tabela24[#All],3,0)</f>
        <v>13.520547945205477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>
        <v>100</v>
      </c>
      <c r="E41" s="2">
        <f>Tabela2[[#This Row],[PRODUZIDAS]]*VLOOKUP(Tabela2[[#This Row],[SKU]],Tabela24[#All],3,0)</f>
        <v>27.041095890410954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>
        <v>100</v>
      </c>
      <c r="E47" s="2">
        <f>Tabela2[[#This Row],[PRODUZIDAS]]*VLOOKUP(Tabela2[[#This Row],[SKU]],Tabela24[#All],3,0)</f>
        <v>27.041095890410954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>
        <v>50</v>
      </c>
      <c r="E57" s="2">
        <f>Tabela2[[#This Row],[PRODUZIDAS]]*VLOOKUP(Tabela2[[#This Row],[SKU]],Tabela24[#All],3,0)</f>
        <v>13.520547945205477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Tabela2[[#This Row],[PRODUZIDAS]]*VLOOKUP(Tabela2[[#This Row],[SKU]],Tabela24[#All],3,0)</f>
        <v>13.544999999999998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100</v>
      </c>
      <c r="E69" s="2">
        <f>Tabela2[[#This Row],[PRODUZIDAS]]*VLOOKUP(Tabela2[[#This Row],[SKU]],Tabela24[#All],3,0)</f>
        <v>27.089999999999996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>
        <v>100</v>
      </c>
      <c r="E71" s="2">
        <f>Tabela2[[#This Row],[PRODUZIDAS]]*VLOOKUP(Tabela2[[#This Row],[SKU]],Tabela24[#All],3,0)</f>
        <v>27.089999999999996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100</v>
      </c>
      <c r="E75" s="2">
        <f>Tabela2[[#This Row],[PRODUZIDAS]]*VLOOKUP(Tabela2[[#This Row],[SKU]],Tabela24[#All],3,0)</f>
        <v>27.089999999999996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>
        <v>50</v>
      </c>
      <c r="E81" s="2">
        <f>Tabela2[[#This Row],[PRODUZIDAS]]*VLOOKUP(Tabela2[[#This Row],[SKU]],Tabela24[#All],3,0)</f>
        <v>13.544999999999998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>
        <v>50</v>
      </c>
      <c r="E83" s="2">
        <f>Tabela2[[#This Row],[PRODUZIDAS]]*VLOOKUP(Tabela2[[#This Row],[SKU]],Tabela24[#All],3,0)</f>
        <v>13.544999999999998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>
        <v>80</v>
      </c>
      <c r="E85" s="2">
        <f>Tabela2[[#This Row],[PRODUZIDAS]]*VLOOKUP(Tabela2[[#This Row],[SKU]],Tabela24[#All],3,0)</f>
        <v>21.671999999999997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>
        <v>50</v>
      </c>
      <c r="E89" s="2">
        <f>Tabela2[[#This Row],[PRODUZIDAS]]*VLOOKUP(Tabela2[[#This Row],[SKU]],Tabela24[#All],3,0)</f>
        <v>13.544999999999998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>
        <v>30</v>
      </c>
      <c r="E194" s="2">
        <f>Tabela2[[#This Row],[PRODUZIDAS]]*VLOOKUP(Tabela2[[#This Row],[SKU]],Tabela24[#All],3,0)</f>
        <v>4.6367999999999991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>
        <v>40</v>
      </c>
      <c r="E198" s="2">
        <f>Tabela2[[#This Row],[PRODUZIDAS]]*VLOOKUP(Tabela2[[#This Row],[SKU]],Tabela24[#All],3,0)</f>
        <v>6.1823999999999995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>
        <v>3</v>
      </c>
      <c r="E361" s="2">
        <f>Tabela2[[#This Row],[PRODUZIDAS]]*VLOOKUP(Tabela2[[#This Row],[SKU]],Tabela24[#All],3,0)</f>
        <v>2.4545454545454541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>
        <v>100</v>
      </c>
      <c r="E676" s="2">
        <f>Tabela2[[#This Row],[PRODUZIDAS]]*VLOOKUP(Tabela2[[#This Row],[SKU]],Tabela24[#All],3,0)</f>
        <v>32.214285714285715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>
        <v>2</v>
      </c>
      <c r="E803" s="2">
        <f>Tabela2[[#This Row],[PRODUZIDAS]]*VLOOKUP(Tabela2[[#This Row],[SKU]],Tabela24[#All],3,0)</f>
        <v>1.9090909090909089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>
        <v>15</v>
      </c>
      <c r="E844" s="2">
        <f>Tabela2[[#This Row],[PRODUZIDAS]]*VLOOKUP(Tabela2[[#This Row],[SKU]],Tabela24[#All],3,0)</f>
        <v>8.7937500000000011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>
        <v>6</v>
      </c>
      <c r="E851" s="2">
        <f>Tabela2[[#This Row],[PRODUZIDAS]]*VLOOKUP(Tabela2[[#This Row],[SKU]],Tabela24[#All],3,0)</f>
        <v>3.5175000000000001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09" workbookViewId="0">
      <selection activeCell="D217" sqref="D21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769.77768857142848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3</v>
      </c>
      <c r="E192" s="2">
        <f>Tabela225[[#This Row],[PRODUZIDAS]]*VLOOKUP(Tabela225[[#This Row],[SKU]],Tabela24[#All],4,0)</f>
        <v>1.6228799999999999</v>
      </c>
    </row>
    <row r="193" spans="2:5" x14ac:dyDescent="0.25">
      <c r="B193" s="3" t="s">
        <v>376</v>
      </c>
      <c r="C193" s="3" t="s">
        <v>377</v>
      </c>
      <c r="D193" s="1">
        <v>1.5</v>
      </c>
      <c r="E193" s="2">
        <f>Tabela225[[#This Row],[PRODUZIDAS]]*VLOOKUP(Tabela225[[#This Row],[SKU]],Tabela24[#All],4,0)</f>
        <v>0.81143999999999994</v>
      </c>
    </row>
    <row r="194" spans="2:5" x14ac:dyDescent="0.25">
      <c r="B194" s="3" t="s">
        <v>378</v>
      </c>
      <c r="C194" s="3" t="s">
        <v>379</v>
      </c>
      <c r="D194" s="1">
        <v>1.5</v>
      </c>
      <c r="E194" s="2">
        <f>Tabela225[[#This Row],[PRODUZIDAS]]*VLOOKUP(Tabela225[[#This Row],[SKU]],Tabela24[#All],4,0)</f>
        <v>0.81143999999999994</v>
      </c>
    </row>
    <row r="195" spans="2:5" x14ac:dyDescent="0.25">
      <c r="B195" s="3" t="s">
        <v>380</v>
      </c>
      <c r="C195" s="3" t="s">
        <v>381</v>
      </c>
      <c r="D195" s="1">
        <v>1</v>
      </c>
      <c r="E195" s="2">
        <f>Tabela225[[#This Row],[PRODUZIDAS]]*VLOOKUP(Tabela225[[#This Row],[SKU]],Tabela24[#All],4,0)</f>
        <v>0.54096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>
        <v>2</v>
      </c>
      <c r="E199" s="2">
        <f>Tabela225[[#This Row],[PRODUZIDAS]]*VLOOKUP(Tabela225[[#This Row],[SKU]],Tabela24[#All],4,0)</f>
        <v>1.08192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>
        <v>2</v>
      </c>
      <c r="E201" s="2">
        <f>Tabela225[[#This Row],[PRODUZIDAS]]*VLOOKUP(Tabela225[[#This Row],[SKU]],Tabela24[#All],4,0)</f>
        <v>1.08192</v>
      </c>
    </row>
    <row r="202" spans="2:5" x14ac:dyDescent="0.25">
      <c r="B202" s="3" t="s">
        <v>394</v>
      </c>
      <c r="C202" s="3" t="s">
        <v>395</v>
      </c>
      <c r="D202" s="1">
        <v>2.5</v>
      </c>
      <c r="E202" s="2">
        <f>Tabela225[[#This Row],[PRODUZIDAS]]*VLOOKUP(Tabela225[[#This Row],[SKU]],Tabela24[#All],4,0)</f>
        <v>1.3524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>
        <v>45.5</v>
      </c>
      <c r="E214" s="2">
        <f>Tabela225[[#This Row],[PRODUZIDAS]]*VLOOKUP(Tabela225[[#This Row],[SKU]],Tabela24[#All],4,0)</f>
        <v>42.205799999999996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>
        <v>60</v>
      </c>
      <c r="E216" s="2">
        <f>Tabela225[[#This Row],[PRODUZIDAS]]*VLOOKUP(Tabela225[[#This Row],[SKU]],Tabela24[#All],4,0)</f>
        <v>55.655999999999992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>
        <v>95.5</v>
      </c>
      <c r="E226" s="2">
        <f>Tabela225[[#This Row],[PRODUZIDAS]]*VLOOKUP(Tabela225[[#This Row],[SKU]],Tabela24[#All],4,0)</f>
        <v>141.51735714285712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>
        <v>53</v>
      </c>
      <c r="E247" s="2">
        <f>Tabela225[[#This Row],[PRODUZIDAS]]*VLOOKUP(Tabela225[[#This Row],[SKU]],Tabela24[#All],4,0)</f>
        <v>78.538428571428568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>
        <v>65.5</v>
      </c>
      <c r="E249" s="2">
        <f>Tabela225[[#This Row],[PRODUZIDAS]]*VLOOKUP(Tabela225[[#This Row],[SKU]],Tabela24[#All],4,0)</f>
        <v>97.061642857142857</v>
      </c>
    </row>
    <row r="250" spans="2:5" x14ac:dyDescent="0.25">
      <c r="B250" s="3" t="s">
        <v>490</v>
      </c>
      <c r="C250" s="3" t="s">
        <v>491</v>
      </c>
      <c r="D250" s="1">
        <v>51</v>
      </c>
      <c r="E250" s="2">
        <f>Tabela225[[#This Row],[PRODUZIDAS]]*VLOOKUP(Tabela225[[#This Row],[SKU]],Tabela24[#All],4,0)</f>
        <v>75.574714285714279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>
        <v>58</v>
      </c>
      <c r="E254" s="2">
        <f>Tabela225[[#This Row],[PRODUZIDAS]]*VLOOKUP(Tabela225[[#This Row],[SKU]],Tabela24[#All],4,0)</f>
        <v>85.947714285714284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>
        <v>62</v>
      </c>
      <c r="E256" s="2">
        <f>Tabela225[[#This Row],[PRODUZIDAS]]*VLOOKUP(Tabela225[[#This Row],[SKU]],Tabela24[#All],4,0)</f>
        <v>91.875142857142848</v>
      </c>
    </row>
    <row r="257" spans="2:5" x14ac:dyDescent="0.25">
      <c r="B257" s="3" t="s">
        <v>504</v>
      </c>
      <c r="C257" s="3" t="s">
        <v>505</v>
      </c>
      <c r="D257" s="1">
        <v>63.5</v>
      </c>
      <c r="E257" s="2">
        <f>Tabela225[[#This Row],[PRODUZIDAS]]*VLOOKUP(Tabela225[[#This Row],[SKU]],Tabela24[#All],4,0)</f>
        <v>94.097928571428568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25" workbookViewId="0">
      <selection activeCell="D227" sqref="D22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133.41031000000001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47.08</v>
      </c>
      <c r="E225" s="2">
        <f>Tabela2256[[#This Row],[PRODUZIDAS]]*VLOOKUP(Tabela2256[[#This Row],[SKU]],Tabela24[#All],5,0)</f>
        <v>21.233080000000001</v>
      </c>
    </row>
    <row r="226" spans="2:5" x14ac:dyDescent="0.25">
      <c r="B226" s="3" t="s">
        <v>442</v>
      </c>
      <c r="C226" s="3" t="s">
        <v>443</v>
      </c>
      <c r="D226" s="1">
        <v>77.489999999999995</v>
      </c>
      <c r="E226" s="2">
        <f>Tabela2256[[#This Row],[PRODUZIDAS]]*VLOOKUP(Tabela2256[[#This Row],[SKU]],Tabela24[#All],5,0)</f>
        <v>34.947989999999997</v>
      </c>
    </row>
    <row r="227" spans="2:5" x14ac:dyDescent="0.25">
      <c r="B227" s="3" t="s">
        <v>444</v>
      </c>
      <c r="C227" s="3" t="s">
        <v>445</v>
      </c>
      <c r="D227" s="1">
        <v>32.5</v>
      </c>
      <c r="E227" s="2">
        <f>Tabela2256[[#This Row],[PRODUZIDAS]]*VLOOKUP(Tabela2256[[#This Row],[SKU]],Tabela24[#All],5,0)</f>
        <v>14.657500000000001</v>
      </c>
    </row>
    <row r="228" spans="2:5" x14ac:dyDescent="0.25">
      <c r="B228" s="3" t="s">
        <v>446</v>
      </c>
      <c r="C228" s="3" t="s">
        <v>447</v>
      </c>
      <c r="D228" s="1">
        <v>68.33</v>
      </c>
      <c r="E228" s="2">
        <f>Tabela2256[[#This Row],[PRODUZIDAS]]*VLOOKUP(Tabela2256[[#This Row],[SKU]],Tabela24[#All],5,0)</f>
        <v>30.81683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>
        <v>70.41</v>
      </c>
      <c r="E232" s="2">
        <f>Tabela2256[[#This Row],[PRODUZIDAS]]*VLOOKUP(Tabela2256[[#This Row],[SKU]],Tabela24[#All],5,0)</f>
        <v>31.754909999999999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32" workbookViewId="0">
      <selection activeCell="D257" sqref="D25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805.57429220779227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35</v>
      </c>
      <c r="E194" s="2">
        <f>Tabela22567[[#This Row],[PRODUZIDAS]]*VLOOKUP(Tabela22567[[#This Row],[SKU]],Tabela24[#All],6,0)</f>
        <v>40.571999999999996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>
        <v>16.5</v>
      </c>
      <c r="E213" s="2">
        <f>Tabela22567[[#This Row],[PRODUZIDAS]]*VLOOKUP(Tabela22567[[#This Row],[SKU]],Tabela24[#All],6,0)</f>
        <v>21.2575</v>
      </c>
    </row>
    <row r="214" spans="2:5" x14ac:dyDescent="0.25">
      <c r="B214" s="3" t="s">
        <v>418</v>
      </c>
      <c r="C214" s="3" t="s">
        <v>419</v>
      </c>
      <c r="D214" s="1">
        <v>35.5</v>
      </c>
      <c r="E214" s="2">
        <f>Tabela22567[[#This Row],[PRODUZIDAS]]*VLOOKUP(Tabela22567[[#This Row],[SKU]],Tabela24[#All],6,0)</f>
        <v>45.735833333333332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>
        <v>30</v>
      </c>
      <c r="E216" s="2">
        <f>Tabela22567[[#This Row],[PRODUZIDAS]]*VLOOKUP(Tabela22567[[#This Row],[SKU]],Tabela24[#All],6,0)</f>
        <v>38.65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>
        <v>43</v>
      </c>
      <c r="E221" s="2">
        <f>Tabela22567[[#This Row],[PRODUZIDAS]]*VLOOKUP(Tabela22567[[#This Row],[SKU]],Tabela24[#All],6,0)</f>
        <v>55.398333333333333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>
        <v>58.5</v>
      </c>
      <c r="E223" s="2">
        <f>Tabela22567[[#This Row],[PRODUZIDAS]]*VLOOKUP(Tabela22567[[#This Row],[SKU]],Tabela24[#All],6,0)</f>
        <v>75.367500000000007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>
        <v>106</v>
      </c>
      <c r="E226" s="2">
        <f>Tabela22567[[#This Row],[PRODUZIDAS]]*VLOOKUP(Tabela22567[[#This Row],[SKU]],Tabela24[#All],6,0)</f>
        <v>136.58857142857144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>
        <v>74</v>
      </c>
      <c r="E247" s="2">
        <f>Tabela22567[[#This Row],[PRODUZIDAS]]*VLOOKUP(Tabela22567[[#This Row],[SKU]],Tabela24[#All],6,0)</f>
        <v>95.354285714285723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>
        <v>65.5</v>
      </c>
      <c r="E249" s="2">
        <f>Tabela22567[[#This Row],[PRODUZIDAS]]*VLOOKUP(Tabela22567[[#This Row],[SKU]],Tabela24[#All],6,0)</f>
        <v>84.401428571428582</v>
      </c>
    </row>
    <row r="250" spans="2:5" x14ac:dyDescent="0.25">
      <c r="B250" s="3" t="s">
        <v>490</v>
      </c>
      <c r="C250" s="3" t="s">
        <v>491</v>
      </c>
      <c r="D250" s="1">
        <v>20</v>
      </c>
      <c r="E250" s="2">
        <f>Tabela22567[[#This Row],[PRODUZIDAS]]*VLOOKUP(Tabela22567[[#This Row],[SKU]],Tabela24[#All],6,0)</f>
        <v>25.771428571428572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>
        <v>25.5</v>
      </c>
      <c r="E254" s="2">
        <f>Tabela22567[[#This Row],[PRODUZIDAS]]*VLOOKUP(Tabela22567[[#This Row],[SKU]],Tabela24[#All],6,0)</f>
        <v>32.85857142857143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>
        <v>23.5</v>
      </c>
      <c r="E256" s="2">
        <f>Tabela22567[[#This Row],[PRODUZIDAS]]*VLOOKUP(Tabela22567[[#This Row],[SKU]],Tabela24[#All],6,0)</f>
        <v>30.281428571428574</v>
      </c>
    </row>
    <row r="257" spans="2:5" x14ac:dyDescent="0.25">
      <c r="B257" s="3" t="s">
        <v>504</v>
      </c>
      <c r="C257" s="3" t="s">
        <v>505</v>
      </c>
      <c r="D257" s="1">
        <v>24</v>
      </c>
      <c r="E257" s="2">
        <f>Tabela22567[[#This Row],[PRODUZIDAS]]*VLOOKUP(Tabela22567[[#This Row],[SKU]],Tabela24[#All],6,0)</f>
        <v>30.925714285714289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>
        <v>28.5</v>
      </c>
      <c r="E273" s="2">
        <f>Tabela22567[[#This Row],[PRODUZIDAS]]*VLOOKUP(Tabela22567[[#This Row],[SKU]],Tabela24[#All],6,0)</f>
        <v>36.707999999999998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>
        <v>8.5</v>
      </c>
      <c r="E297" s="2">
        <f>Tabela22567[[#This Row],[PRODUZIDAS]]*VLOOKUP(Tabela22567[[#This Row],[SKU]],Tabela24[#All],6,0)</f>
        <v>14.488636363636362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>
        <v>1</v>
      </c>
      <c r="E320" s="2">
        <f>Tabela22567[[#This Row],[PRODUZIDAS]]*VLOOKUP(Tabela22567[[#This Row],[SKU]],Tabela24[#All],6,0)</f>
        <v>1.970833333333333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>
        <v>3</v>
      </c>
      <c r="E341" s="2">
        <f>Tabela22567[[#This Row],[PRODUZIDAS]]*VLOOKUP(Tabela22567[[#This Row],[SKU]],Tabela24[#All],6,0)</f>
        <v>5.1374999999999993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>
        <v>4</v>
      </c>
      <c r="E357" s="2">
        <f>Tabela22567[[#This Row],[PRODUZIDAS]]*VLOOKUP(Tabela22567[[#This Row],[SKU]],Tabela24[#All],6,0)</f>
        <v>6.8181818181818175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>
        <v>3</v>
      </c>
      <c r="E361" s="2">
        <f>Tabela22567[[#This Row],[PRODUZIDAS]]*VLOOKUP(Tabela22567[[#This Row],[SKU]],Tabela24[#All],6,0)</f>
        <v>5.1136363636363633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>
        <v>12</v>
      </c>
      <c r="E796" s="2">
        <f>Tabela22567[[#This Row],[PRODUZIDAS]]*VLOOKUP(Tabela22567[[#This Row],[SKU]],Tabela24[#All],6,0)</f>
        <v>18.083999999999996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>
        <v>2</v>
      </c>
      <c r="E800" s="2">
        <f>Tabela22567[[#This Row],[PRODUZIDAS]]*VLOOKUP(Tabela22567[[#This Row],[SKU]],Tabela24[#All],6,0)</f>
        <v>4.0909090909090908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777" workbookViewId="0">
      <selection activeCell="D797" sqref="D79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2.3863636363636362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>
        <v>3</v>
      </c>
      <c r="E361" s="2">
        <f>Tabela2256789[[#This Row],[PRODUZIDAS]]*VLOOKUP(Tabela2256789[[#This Row],[SKU]],Tabela24[#All],8,0)</f>
        <v>1.4318181818181817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>
        <v>2</v>
      </c>
      <c r="E363" s="2">
        <f>Tabela2256789[[#This Row],[PRODUZIDAS]]*VLOOKUP(Tabela2256789[[#This Row],[SKU]],Tabela24[#All],8,0)</f>
        <v>0.95454545454545447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>
        <v>12</v>
      </c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>
        <v>2</v>
      </c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5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434.44462337662344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50</v>
      </c>
      <c r="E77" s="2">
        <f>Tabela225678910[[#This Row],[PRODUZIDAS]]*VLOOKUP(Tabela225678910[[#This Row],[SKU]],Tabela24[#All],9,0)</f>
        <v>36.764999999999993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120</v>
      </c>
      <c r="E194" s="2">
        <f>Tabela225678910[[#This Row],[PRODUZIDAS]]*VLOOKUP(Tabela225678910[[#This Row],[SKU]],Tabela24[#All],9,0)</f>
        <v>77.28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Tabela225678910[[#This Row],[PRODUZIDAS]]*VLOOKUP(Tabela225678910[[#This Row],[SKU]],Tabela24[#All],9,0)</f>
        <v>32.200000000000003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>
        <v>10</v>
      </c>
      <c r="E217" s="2">
        <f>Tabela225678910[[#This Row],[PRODUZIDAS]]*VLOOKUP(Tabela225678910[[#This Row],[SKU]],Tabela24[#All],9,0)</f>
        <v>9.6624999999999996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>
        <v>30</v>
      </c>
      <c r="E223" s="2">
        <f>Tabela225678910[[#This Row],[PRODUZIDAS]]*VLOOKUP(Tabela225678910[[#This Row],[SKU]],Tabela24[#All],9,0)</f>
        <v>28.987499999999997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>
        <v>70</v>
      </c>
      <c r="E229" s="2">
        <f>Tabela225678910[[#This Row],[PRODUZIDAS]]*VLOOKUP(Tabela225678910[[#This Row],[SKU]],Tabela24[#All],9,0)</f>
        <v>72.160000000000011</v>
      </c>
    </row>
    <row r="230" spans="2:5" x14ac:dyDescent="0.25">
      <c r="B230" s="3" t="s">
        <v>450</v>
      </c>
      <c r="C230" s="3" t="s">
        <v>451</v>
      </c>
      <c r="D230" s="1">
        <v>50</v>
      </c>
      <c r="E230" s="2">
        <f>Tabela225678910[[#This Row],[PRODUZIDAS]]*VLOOKUP(Tabela225678910[[#This Row],[SKU]],Tabela24[#All],9,0)</f>
        <v>51.542857142857144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>
        <v>12</v>
      </c>
      <c r="E281" s="2">
        <f>Tabela225678910[[#This Row],[PRODUZIDAS]]*VLOOKUP(Tabela225678910[[#This Row],[SKU]],Tabela24[#All],9,0)</f>
        <v>7.3979999999999979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>
        <v>23</v>
      </c>
      <c r="E295" s="2">
        <f>Tabela225678910[[#This Row],[PRODUZIDAS]]*VLOOKUP(Tabela225678910[[#This Row],[SKU]],Tabela24[#All],9,0)</f>
        <v>18.818181818181813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>
        <v>2</v>
      </c>
      <c r="E297" s="2">
        <f>Tabela225678910[[#This Row],[PRODUZIDAS]]*VLOOKUP(Tabela225678910[[#This Row],[SKU]],Tabela24[#All],9,0)</f>
        <v>1.636363636363636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>
        <v>2</v>
      </c>
      <c r="E300" s="2">
        <f>Tabela225678910[[#This Row],[PRODUZIDAS]]*VLOOKUP(Tabela225678910[[#This Row],[SKU]],Tabela24[#All],9,0)</f>
        <v>1.636363636363636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>
        <v>10</v>
      </c>
      <c r="E354" s="2">
        <f>Tabela225678910[[#This Row],[PRODUZIDAS]]*VLOOKUP(Tabela225678910[[#This Row],[SKU]],Tabela24[#All],9,0)</f>
        <v>6.1649999999999983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>
        <v>30</v>
      </c>
      <c r="E646" s="2">
        <f>Tabela225678910[[#This Row],[PRODUZIDAS]]*VLOOKUP(Tabela225678910[[#This Row],[SKU]],Tabela24[#All],9,0)</f>
        <v>28.987499999999997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>
        <v>10</v>
      </c>
      <c r="E654" s="2">
        <f>Tabela225678910[[#This Row],[PRODUZIDAS]]*VLOOKUP(Tabela225678910[[#This Row],[SKU]],Tabela24[#All],9,0)</f>
        <v>9.6624999999999996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>
        <v>50</v>
      </c>
      <c r="E660" s="2">
        <f>Tabela225678910[[#This Row],[PRODUZIDAS]]*VLOOKUP(Tabela225678910[[#This Row],[SKU]],Tabela24[#All],9,0)</f>
        <v>51.542857142857144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46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813.78286917099183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>
        <v>25</v>
      </c>
      <c r="E13" s="2">
        <f>Tabela22567891011[[#This Row],[PRODUZIDAS]]*VLOOKUP(Tabela22567891011[[#This Row],[SKU]],Tabela24[#All],10,0)</f>
        <v>10.217391304347824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>
        <v>39</v>
      </c>
      <c r="E18" s="2">
        <f>Tabela22567891011[[#This Row],[PRODUZIDAS]]*VLOOKUP(Tabela22567891011[[#This Row],[SKU]],Tabela24[#All],10,0)</f>
        <v>15.939130434782605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20.5</v>
      </c>
      <c r="E23" s="2">
        <f>Tabela22567891011[[#This Row],[PRODUZIDAS]]*VLOOKUP(Tabela22567891011[[#This Row],[SKU]],Tabela24[#All],10,0)</f>
        <v>8.3782608695652154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21</v>
      </c>
      <c r="E60" s="2">
        <f>Tabela22567891011[[#This Row],[PRODUZIDAS]]*VLOOKUP(Tabela22567891011[[#This Row],[SKU]],Tabela24[#All],10,0)</f>
        <v>15.413424657534243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6.5</v>
      </c>
      <c r="E75" s="2">
        <f>Tabela22567891011[[#This Row],[PRODUZIDAS]]*VLOOKUP(Tabela22567891011[[#This Row],[SKU]],Tabela24[#All],10,0)</f>
        <v>5.1986999999999988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49</v>
      </c>
      <c r="E77" s="2">
        <f>Tabela22567891011[[#This Row],[PRODUZIDAS]]*VLOOKUP(Tabela22567891011[[#This Row],[SKU]],Tabela24[#All],10,0)</f>
        <v>39.19019999999999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80</v>
      </c>
      <c r="E116" s="2">
        <f>Tabela22567891011[[#This Row],[PRODUZIDAS]]*VLOOKUP(Tabela22567891011[[#This Row],[SKU]],Tabela24[#All],10,0)</f>
        <v>51.52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>
        <v>20</v>
      </c>
      <c r="E118" s="2">
        <f>Tabela22567891011[[#This Row],[PRODUZIDAS]]*VLOOKUP(Tabela22567891011[[#This Row],[SKU]],Tabela24[#All],10,0)</f>
        <v>12.88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>
        <v>7.5</v>
      </c>
      <c r="E137" s="2">
        <f>Tabela22567891011[[#This Row],[PRODUZIDAS]]*VLOOKUP(Tabela22567891011[[#This Row],[SKU]],Tabela24[#All],10,0)</f>
        <v>6.763749999999999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>
        <v>22.5</v>
      </c>
      <c r="E152" s="2">
        <f>Tabela22567891011[[#This Row],[PRODUZIDAS]]*VLOOKUP(Tabela22567891011[[#This Row],[SKU]],Tabela24[#All],10,0)</f>
        <v>26.09357142857143</v>
      </c>
    </row>
    <row r="153" spans="2:5" x14ac:dyDescent="0.25">
      <c r="B153" s="3" t="s">
        <v>296</v>
      </c>
      <c r="C153" s="3" t="s">
        <v>297</v>
      </c>
      <c r="D153" s="1">
        <v>90</v>
      </c>
      <c r="E153" s="2">
        <f>Tabela22567891011[[#This Row],[PRODUZIDAS]]*VLOOKUP(Tabela22567891011[[#This Row],[SKU]],Tabela24[#All],10,0)</f>
        <v>104.37428571428572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Tabela22567891011[[#This Row],[PRODUZIDAS]]*VLOOKUP(Tabela22567891011[[#This Row],[SKU]],Tabela24[#All],10,0)</f>
        <v>32.200000000000003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35</v>
      </c>
      <c r="E208" s="2">
        <f>Tabela22567891011[[#This Row],[PRODUZIDAS]]*VLOOKUP(Tabela22567891011[[#This Row],[SKU]],Tabela24[#All],10,0)</f>
        <v>31.564166666666662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82.5</v>
      </c>
      <c r="E226" s="2">
        <f>Tabela22567891011[[#This Row],[PRODUZIDAS]]*VLOOKUP(Tabela22567891011[[#This Row],[SKU]],Tabela24[#All],10,0)</f>
        <v>95.676428571428573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74.5</v>
      </c>
      <c r="E231" s="2">
        <f>Tabela22567891011[[#This Row],[PRODUZIDAS]]*VLOOKUP(Tabela22567891011[[#This Row],[SKU]],Tabela24[#All],10,0)</f>
        <v>86.398714285714291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>
        <v>105</v>
      </c>
      <c r="E629" s="2">
        <f>Tabela22567891011[[#This Row],[PRODUZIDAS]]*VLOOKUP(Tabela22567891011[[#This Row],[SKU]],Tabela24[#All],10,0)</f>
        <v>67.62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>
        <v>10</v>
      </c>
      <c r="E644" s="2">
        <f>Tabela22567891011[[#This Row],[PRODUZIDAS]]*VLOOKUP(Tabela22567891011[[#This Row],[SKU]],Tabela24[#All],10,0)</f>
        <v>9.0183333333333309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>
        <v>16.5</v>
      </c>
      <c r="E646" s="2">
        <f>Tabela22567891011[[#This Row],[PRODUZIDAS]]*VLOOKUP(Tabela22567891011[[#This Row],[SKU]],Tabela24[#All],10,0)</f>
        <v>14.880249999999997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>
        <v>9.5</v>
      </c>
      <c r="E652" s="2">
        <f>Tabela22567891011[[#This Row],[PRODUZIDAS]]*VLOOKUP(Tabela22567891011[[#This Row],[SKU]],Tabela24[#All],10,0)</f>
        <v>8.5674166666666647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>
        <v>39.5</v>
      </c>
      <c r="E654" s="2">
        <f>Tabela22567891011[[#This Row],[PRODUZIDAS]]*VLOOKUP(Tabela22567891011[[#This Row],[SKU]],Tabela24[#All],10,0)</f>
        <v>35.622416666666659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40</v>
      </c>
      <c r="E658" s="2">
        <f>Tabela22567891011[[#This Row],[PRODUZIDAS]]*VLOOKUP(Tabela22567891011[[#This Row],[SKU]],Tabela24[#All],10,0)</f>
        <v>46.388571428571424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>
        <v>77.5</v>
      </c>
      <c r="E660" s="2">
        <f>Tabela22567891011[[#This Row],[PRODUZIDAS]]*VLOOKUP(Tabela22567891011[[#This Row],[SKU]],Tabela24[#All],10,0)</f>
        <v>89.877857142857138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63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305.90369031303413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10</v>
      </c>
      <c r="E10" s="2">
        <f>Tabela2256789101112[[#This Row],[PRODUZIDAS]]*VLOOKUP(Tabela2256789101112[[#This Row],[SKU]],Tabela24[#All],11,0)</f>
        <v>7.4927536231884053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7.5</v>
      </c>
      <c r="E23" s="2">
        <f>Tabela2256789101112[[#This Row],[PRODUZIDAS]]*VLOOKUP(Tabela2256789101112[[#This Row],[SKU]],Tabela24[#All],11,0)</f>
        <v>5.6195652173913038</v>
      </c>
    </row>
    <row r="24" spans="2:5" x14ac:dyDescent="0.25">
      <c r="B24" s="3" t="s">
        <v>38</v>
      </c>
      <c r="C24" s="3" t="s">
        <v>39</v>
      </c>
      <c r="D24" s="1">
        <v>7</v>
      </c>
      <c r="E24" s="2">
        <f>Tabela2256789101112[[#This Row],[PRODUZIDAS]]*VLOOKUP(Tabela2256789101112[[#This Row],[SKU]],Tabela24[#All],11,0)</f>
        <v>5.4082191780821907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49</v>
      </c>
      <c r="E75" s="2">
        <f>Tabela2256789101112[[#This Row],[PRODUZIDAS]]*VLOOKUP(Tabela2256789101112[[#This Row],[SKU]],Tabela24[#All],11,0)</f>
        <v>41.086499999999994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49</v>
      </c>
      <c r="E77" s="2">
        <f>Tabela2256789101112[[#This Row],[PRODUZIDAS]]*VLOOKUP(Tabela2256789101112[[#This Row],[SKU]],Tabela24[#All],11,0)</f>
        <v>41.086499999999994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>
        <v>5</v>
      </c>
      <c r="E152" s="2">
        <f>Tabela2256789101112[[#This Row],[PRODUZIDAS]]*VLOOKUP(Tabela2256789101112[[#This Row],[SKU]],Tabela24[#All],11,0)</f>
        <v>3.8657142857142857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51</v>
      </c>
      <c r="E194" s="2">
        <f>Tabela2256789101112[[#This Row],[PRODUZIDAS]]*VLOOKUP(Tabela2256789101112[[#This Row],[SKU]],Tabela24[#All],11,0)</f>
        <v>33.500880000000002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Tabela2256789101112[[#This Row],[PRODUZIDAS]]*VLOOKUP(Tabela2256789101112[[#This Row],[SKU]],Tabela24[#All],11,0)</f>
        <v>32.844000000000001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>
        <v>38</v>
      </c>
      <c r="E204" s="2">
        <f>Tabela2256789101112[[#This Row],[PRODUZIDAS]]*VLOOKUP(Tabela2256789101112[[#This Row],[SKU]],Tabela24[#All],11,0)</f>
        <v>26.926166666666663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47.5</v>
      </c>
      <c r="E208" s="2">
        <f>Tabela2256789101112[[#This Row],[PRODUZIDAS]]*VLOOKUP(Tabela2256789101112[[#This Row],[SKU]],Tabela24[#All],11,0)</f>
        <v>33.657708333333332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>
        <v>8</v>
      </c>
      <c r="E269" s="2">
        <f>Tabela2256789101112[[#This Row],[PRODUZIDAS]]*VLOOKUP(Tabela2256789101112[[#This Row],[SKU]],Tabela24[#All],11,0)</f>
        <v>3.6063999999999998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>
        <v>3</v>
      </c>
      <c r="E341" s="2">
        <f>Tabela2256789101112[[#This Row],[PRODUZIDAS]]*VLOOKUP(Tabela2256789101112[[#This Row],[SKU]],Tabela24[#All],11,0)</f>
        <v>1.4384999999999999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>
        <v>4</v>
      </c>
      <c r="E357" s="2">
        <f>Tabela2256789101112[[#This Row],[PRODUZIDAS]]*VLOOKUP(Tabela2256789101112[[#This Row],[SKU]],Tabela24[#All],11,0)</f>
        <v>1.9090909090909089</v>
      </c>
    </row>
    <row r="358" spans="2:5" x14ac:dyDescent="0.25">
      <c r="B358" s="3" t="s">
        <v>706</v>
      </c>
      <c r="C358" s="3" t="s">
        <v>707</v>
      </c>
      <c r="D358" s="1">
        <v>4</v>
      </c>
      <c r="E358" s="2">
        <f>Tabela2256789101112[[#This Row],[PRODUZIDAS]]*VLOOKUP(Tabela2256789101112[[#This Row],[SKU]],Tabela24[#All],11,0)</f>
        <v>1.9090909090909089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>
        <v>26.5</v>
      </c>
      <c r="E654" s="2">
        <f>Tabela2256789101112[[#This Row],[PRODUZIDAS]]*VLOOKUP(Tabela2256789101112[[#This Row],[SKU]],Tabela24[#All],11,0)</f>
        <v>18.777458333333332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>
        <v>60.5</v>
      </c>
      <c r="E658" s="2">
        <f>Tabela2256789101112[[#This Row],[PRODUZIDAS]]*VLOOKUP(Tabela2256789101112[[#This Row],[SKU]],Tabela24[#All],11,0)</f>
        <v>46.775142857142853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9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734.60045952380938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>
        <v>30</v>
      </c>
      <c r="E138" s="2">
        <f>Tabela225678910111213[[#This Row],[PRODUZIDAS]]*VLOOKUP(Tabela225678910111213[[#This Row],[SKU]],Tabela24[#All],12,0)</f>
        <v>27.054999999999996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14.5</v>
      </c>
      <c r="E144" s="2">
        <f>Tabela225678910111213[[#This Row],[PRODUZIDAS]]*VLOOKUP(Tabela225678910111213[[#This Row],[SKU]],Tabela24[#All],12,0)</f>
        <v>15.881642857142856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30</v>
      </c>
      <c r="E192" s="2">
        <f>Tabela225678910111213[[#This Row],[PRODUZIDAS]]*VLOOKUP(Tabela225678910111213[[#This Row],[SKU]],Tabela24[#All],12,0)</f>
        <v>32.843999999999994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121</v>
      </c>
      <c r="E194" s="2">
        <f>Tabela225678910111213[[#This Row],[PRODUZIDAS]]*VLOOKUP(Tabela225678910111213[[#This Row],[SKU]],Tabela24[#All],12,0)</f>
        <v>132.47079999999997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110.5</v>
      </c>
      <c r="E197" s="2">
        <f>Tabela225678910111213[[#This Row],[PRODUZIDAS]]*VLOOKUP(Tabela225678910111213[[#This Row],[SKU]],Tabela24[#All],12,0)</f>
        <v>120.97539999999998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97</v>
      </c>
      <c r="E208" s="2">
        <f>Tabela225678910111213[[#This Row],[PRODUZIDAS]]*VLOOKUP(Tabela225678910111213[[#This Row],[SKU]],Tabela24[#All],12,0)</f>
        <v>87.477833333333322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>
        <v>28</v>
      </c>
      <c r="E212" s="2">
        <f>Tabela225678910111213[[#This Row],[PRODUZIDAS]]*VLOOKUP(Tabela225678910111213[[#This Row],[SKU]],Tabela24[#All],12,0)</f>
        <v>25.251333333333328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>
        <v>30</v>
      </c>
      <c r="E626" s="2">
        <f>Tabela225678910111213[[#This Row],[PRODUZIDAS]]*VLOOKUP(Tabela225678910111213[[#This Row],[SKU]],Tabela24[#All],12,0)</f>
        <v>32.843999999999994</v>
      </c>
    </row>
    <row r="627" spans="2:5" x14ac:dyDescent="0.25">
      <c r="B627" s="3" t="s">
        <v>1244</v>
      </c>
      <c r="C627" s="3" t="s">
        <v>1245</v>
      </c>
      <c r="D627" s="1">
        <v>199</v>
      </c>
      <c r="E627" s="2">
        <f>Tabela225678910111213[[#This Row],[PRODUZIDAS]]*VLOOKUP(Tabela225678910111213[[#This Row],[SKU]],Tabela24[#All],12,0)</f>
        <v>217.86519999999996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20</v>
      </c>
      <c r="E636" s="2">
        <f>Tabela225678910111213[[#This Row],[PRODUZIDAS]]*VLOOKUP(Tabela225678910111213[[#This Row],[SKU]],Tabela24[#All],12,0)</f>
        <v>18.036666666666662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>
        <v>26.5</v>
      </c>
      <c r="E654" s="2">
        <f>Tabela225678910111213[[#This Row],[PRODUZIDAS]]*VLOOKUP(Tabela225678910111213[[#This Row],[SKU]],Tabela24[#All],12,0)</f>
        <v>23.898583333333328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1095.0450175591532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>
        <v>30</v>
      </c>
      <c r="E25" s="2">
        <f>Tabela22567891011121314[[#This Row],[PRODUZIDAS]]*VLOOKUP(Tabela22567891011121314[[#This Row],[SKU]],Tabela24[#All],13,0)</f>
        <v>34.767123287671225</v>
      </c>
    </row>
    <row r="26" spans="2:5" x14ac:dyDescent="0.25">
      <c r="B26" s="3" t="s">
        <v>42</v>
      </c>
      <c r="C26" s="3" t="s">
        <v>43</v>
      </c>
      <c r="D26" s="1">
        <v>84</v>
      </c>
      <c r="E26" s="2">
        <f>Tabela22567891011121314[[#This Row],[PRODUZIDAS]]*VLOOKUP(Tabela22567891011121314[[#This Row],[SKU]],Tabela24[#All],13,0)</f>
        <v>97.347945205479434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>
        <v>3</v>
      </c>
      <c r="E61" s="2">
        <f>Tabela22567891011121314[[#This Row],[PRODUZIDAS]]*VLOOKUP(Tabela22567891011121314[[#This Row],[SKU]],Tabela24[#All],13,0)</f>
        <v>3.4767123287671229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>
        <v>93</v>
      </c>
      <c r="E63" s="2">
        <f>Tabela22567891011121314[[#This Row],[PRODUZIDAS]]*VLOOKUP(Tabela22567891011121314[[#This Row],[SKU]],Tabela24[#All],13,0)</f>
        <v>107.7780821917808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4</v>
      </c>
      <c r="E77" s="2">
        <f>Tabela22567891011121314[[#This Row],[PRODUZIDAS]]*VLOOKUP(Tabela22567891011121314[[#This Row],[SKU]],Tabela24[#All],13,0)</f>
        <v>4.6439999999999992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>
        <v>30</v>
      </c>
      <c r="E85" s="2">
        <f>Tabela22567891011121314[[#This Row],[PRODUZIDAS]]*VLOOKUP(Tabela22567891011121314[[#This Row],[SKU]],Tabela24[#All],13,0)</f>
        <v>34.829999999999991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>
        <v>50</v>
      </c>
      <c r="E91" s="2">
        <f>Tabela22567891011121314[[#This Row],[PRODUZIDAS]]*VLOOKUP(Tabela22567891011121314[[#This Row],[SKU]],Tabela24[#All],13,0)</f>
        <v>58.04999999999999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8</v>
      </c>
      <c r="E108" s="2">
        <f>Tabela22567891011121314[[#This Row],[PRODUZIDAS]]*VLOOKUP(Tabela22567891011121314[[#This Row],[SKU]],Tabela24[#All],13,0)</f>
        <v>9.2735999999999983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29</v>
      </c>
      <c r="E111" s="2">
        <f>Tabela22567891011121314[[#This Row],[PRODUZIDAS]]*VLOOKUP(Tabela22567891011121314[[#This Row],[SKU]],Tabela24[#All],13,0)</f>
        <v>33.616799999999991</v>
      </c>
    </row>
    <row r="112" spans="2:5" x14ac:dyDescent="0.25">
      <c r="B112" s="3" t="s">
        <v>214</v>
      </c>
      <c r="C112" s="3" t="s">
        <v>215</v>
      </c>
      <c r="D112" s="1">
        <v>9</v>
      </c>
      <c r="E112" s="2">
        <f>Tabela22567891011121314[[#This Row],[PRODUZIDAS]]*VLOOKUP(Tabela22567891011121314[[#This Row],[SKU]],Tabela24[#All],13,0)</f>
        <v>10.432799999999999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16</v>
      </c>
      <c r="E144" s="2">
        <f>Tabela22567891011121314[[#This Row],[PRODUZIDAS]]*VLOOKUP(Tabela22567891011121314[[#This Row],[SKU]],Tabela24[#All],13,0)</f>
        <v>18.555428571428571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>
        <v>22</v>
      </c>
      <c r="E168" s="2">
        <f>Tabela22567891011121314[[#This Row],[PRODUZIDAS]]*VLOOKUP(Tabela22567891011121314[[#This Row],[SKU]],Tabela24[#All],13,0)</f>
        <v>25.513714285714286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14</v>
      </c>
      <c r="E192" s="2">
        <f>Tabela22567891011121314[[#This Row],[PRODUZIDAS]]*VLOOKUP(Tabela22567891011121314[[#This Row],[SKU]],Tabela24[#All],13,0)</f>
        <v>16.228799999999996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117</v>
      </c>
      <c r="E194" s="2">
        <f>Tabela22567891011121314[[#This Row],[PRODUZIDAS]]*VLOOKUP(Tabela22567891011121314[[#This Row],[SKU]],Tabela24[#All],13,0)</f>
        <v>135.62639999999996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15</v>
      </c>
      <c r="E197" s="2">
        <f>Tabela22567891011121314[[#This Row],[PRODUZIDAS]]*VLOOKUP(Tabela22567891011121314[[#This Row],[SKU]],Tabela24[#All],13,0)</f>
        <v>17.387999999999998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13</v>
      </c>
      <c r="E201" s="2">
        <f>Tabela22567891011121314[[#This Row],[PRODUZIDAS]]*VLOOKUP(Tabela22567891011121314[[#This Row],[SKU]],Tabela24[#All],13,0)</f>
        <v>15.069599999999998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24</v>
      </c>
      <c r="E203" s="2">
        <f>Tabela22567891011121314[[#This Row],[PRODUZIDAS]]*VLOOKUP(Tabela22567891011121314[[#This Row],[SKU]],Tabela24[#All],13,0)</f>
        <v>27.827999999999996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35</v>
      </c>
      <c r="E225" s="2">
        <f>Tabela22567891011121314[[#This Row],[PRODUZIDAS]]*VLOOKUP(Tabela22567891011121314[[#This Row],[SKU]],Tabela24[#All],13,0)</f>
        <v>40.589999999999996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>
        <v>26</v>
      </c>
      <c r="E273" s="2">
        <f>Tabela22567891011121314[[#This Row],[PRODUZIDAS]]*VLOOKUP(Tabela22567891011121314[[#This Row],[SKU]],Tabela24[#All],13,0)</f>
        <v>30.139199999999995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>
        <v>9</v>
      </c>
      <c r="E297" s="2">
        <f>Tabela22567891011121314[[#This Row],[PRODUZIDAS]]*VLOOKUP(Tabela22567891011121314[[#This Row],[SKU]],Tabela24[#All],13,0)</f>
        <v>11.045454545454545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69</v>
      </c>
      <c r="E557" s="2">
        <f>Tabela22567891011121314[[#This Row],[PRODUZIDAS]]*VLOOKUP(Tabela22567891011121314[[#This Row],[SKU]],Tabela24[#All],13,0)</f>
        <v>79.984799999999979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3</v>
      </c>
      <c r="E581" s="2">
        <f>Tabela22567891011121314[[#This Row],[PRODUZIDAS]]*VLOOKUP(Tabela22567891011121314[[#This Row],[SKU]],Tabela24[#All],13,0)</f>
        <v>3.4784999999999995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190</v>
      </c>
      <c r="E627" s="2">
        <f>Tabela22567891011121314[[#This Row],[PRODUZIDAS]]*VLOOKUP(Tabela22567891011121314[[#This Row],[SKU]],Tabela24[#All],13,0)</f>
        <v>220.24799999999996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26</v>
      </c>
      <c r="E632" s="2">
        <f>Tabela22567891011121314[[#This Row],[PRODUZIDAS]]*VLOOKUP(Tabela22567891011121314[[#This Row],[SKU]],Tabela24[#All],13,0)</f>
        <v>30.139199999999995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10</v>
      </c>
      <c r="E656" s="2">
        <f>Tabela22567891011121314[[#This Row],[PRODUZIDAS]]*VLOOKUP(Tabela22567891011121314[[#This Row],[SKU]],Tabela24[#All],13,0)</f>
        <v>11.597142857142856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>
        <v>15</v>
      </c>
      <c r="E659" s="2">
        <f>Tabela22567891011121314[[#This Row],[PRODUZIDAS]]*VLOOKUP(Tabela22567891011121314[[#This Row],[SKU]],Tabela24[#All],13,0)</f>
        <v>17.395714285714284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243.34333723536736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>
        <v>30</v>
      </c>
      <c r="E25" s="2">
        <f>Tabela2256789101112131415[[#This Row],[PRODUZIDAS]]*VLOOKUP(Tabela2256789101112131415[[#This Row],[SKU]],Tabela24[#All],14,0)</f>
        <v>7.7260273972602738</v>
      </c>
    </row>
    <row r="26" spans="2:5" x14ac:dyDescent="0.25">
      <c r="B26" s="3" t="s">
        <v>42</v>
      </c>
      <c r="C26" s="3" t="s">
        <v>43</v>
      </c>
      <c r="D26" s="1">
        <v>84</v>
      </c>
      <c r="E26" s="2">
        <f>Tabela2256789101112131415[[#This Row],[PRODUZIDAS]]*VLOOKUP(Tabela2256789101112131415[[#This Row],[SKU]],Tabela24[#All],14,0)</f>
        <v>21.632876712328766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>
        <v>3</v>
      </c>
      <c r="E61" s="2">
        <f>Tabela2256789101112131415[[#This Row],[PRODUZIDAS]]*VLOOKUP(Tabela2256789101112131415[[#This Row],[SKU]],Tabela24[#All],14,0)</f>
        <v>0.77260273972602733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>
        <v>93</v>
      </c>
      <c r="E63" s="2">
        <f>Tabela2256789101112131415[[#This Row],[PRODUZIDAS]]*VLOOKUP(Tabela2256789101112131415[[#This Row],[SKU]],Tabela24[#All],14,0)</f>
        <v>23.950684931506849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4</v>
      </c>
      <c r="E77" s="2">
        <f>Tabela2256789101112131415[[#This Row],[PRODUZIDAS]]*VLOOKUP(Tabela2256789101112131415[[#This Row],[SKU]],Tabela24[#All],14,0)</f>
        <v>1.032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>
        <v>30</v>
      </c>
      <c r="E85" s="2">
        <f>Tabela2256789101112131415[[#This Row],[PRODUZIDAS]]*VLOOKUP(Tabela2256789101112131415[[#This Row],[SKU]],Tabela24[#All],14,0)</f>
        <v>7.74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>
        <v>50</v>
      </c>
      <c r="E91" s="2">
        <f>Tabela2256789101112131415[[#This Row],[PRODUZIDAS]]*VLOOKUP(Tabela2256789101112131415[[#This Row],[SKU]],Tabela24[#All],14,0)</f>
        <v>12.9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8</v>
      </c>
      <c r="E108" s="2">
        <f>Tabela2256789101112131415[[#This Row],[PRODUZIDAS]]*VLOOKUP(Tabela2256789101112131415[[#This Row],[SKU]],Tabela24[#All],14,0)</f>
        <v>2.0608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29</v>
      </c>
      <c r="E111" s="2">
        <f>Tabela2256789101112131415[[#This Row],[PRODUZIDAS]]*VLOOKUP(Tabela2256789101112131415[[#This Row],[SKU]],Tabela24[#All],14,0)</f>
        <v>7.4703999999999997</v>
      </c>
    </row>
    <row r="112" spans="2:5" x14ac:dyDescent="0.25">
      <c r="B112" s="3" t="s">
        <v>214</v>
      </c>
      <c r="C112" s="3" t="s">
        <v>215</v>
      </c>
      <c r="D112" s="1">
        <v>9</v>
      </c>
      <c r="E112" s="2">
        <f>Tabela2256789101112131415[[#This Row],[PRODUZIDAS]]*VLOOKUP(Tabela2256789101112131415[[#This Row],[SKU]],Tabela24[#All],14,0)</f>
        <v>2.3184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16</v>
      </c>
      <c r="E144" s="2">
        <f>Tabela2256789101112131415[[#This Row],[PRODUZIDAS]]*VLOOKUP(Tabela2256789101112131415[[#This Row],[SKU]],Tabela24[#All],14,0)</f>
        <v>4.1234285714285717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>
        <v>22</v>
      </c>
      <c r="E168" s="2">
        <f>Tabela2256789101112131415[[#This Row],[PRODUZIDAS]]*VLOOKUP(Tabela2256789101112131415[[#This Row],[SKU]],Tabela24[#All],14,0)</f>
        <v>5.6697142857142859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14</v>
      </c>
      <c r="E192" s="2">
        <f>Tabela2256789101112131415[[#This Row],[PRODUZIDAS]]*VLOOKUP(Tabela2256789101112131415[[#This Row],[SKU]],Tabela24[#All],14,0)</f>
        <v>3.6063999999999998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117</v>
      </c>
      <c r="E194" s="2">
        <f>Tabela2256789101112131415[[#This Row],[PRODUZIDAS]]*VLOOKUP(Tabela2256789101112131415[[#This Row],[SKU]],Tabela24[#All],14,0)</f>
        <v>30.139199999999999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15</v>
      </c>
      <c r="E197" s="2">
        <f>Tabela2256789101112131415[[#This Row],[PRODUZIDAS]]*VLOOKUP(Tabela2256789101112131415[[#This Row],[SKU]],Tabela24[#All],14,0)</f>
        <v>3.8639999999999999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13</v>
      </c>
      <c r="E201" s="2">
        <f>Tabela2256789101112131415[[#This Row],[PRODUZIDAS]]*VLOOKUP(Tabela2256789101112131415[[#This Row],[SKU]],Tabela24[#All],14,0)</f>
        <v>3.3487999999999998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24</v>
      </c>
      <c r="E203" s="2">
        <f>Tabela2256789101112131415[[#This Row],[PRODUZIDAS]]*VLOOKUP(Tabela2256789101112131415[[#This Row],[SKU]],Tabela24[#All],14,0)</f>
        <v>6.1839999999999993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35</v>
      </c>
      <c r="E225" s="2">
        <f>Tabela2256789101112131415[[#This Row],[PRODUZIDAS]]*VLOOKUP(Tabela2256789101112131415[[#This Row],[SKU]],Tabela24[#All],14,0)</f>
        <v>9.0200000000000014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>
        <v>26</v>
      </c>
      <c r="E273" s="2">
        <f>Tabela2256789101112131415[[#This Row],[PRODUZIDAS]]*VLOOKUP(Tabela2256789101112131415[[#This Row],[SKU]],Tabela24[#All],14,0)</f>
        <v>6.6975999999999996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>
        <v>9</v>
      </c>
      <c r="E297" s="2">
        <f>Tabela2256789101112131415[[#This Row],[PRODUZIDAS]]*VLOOKUP(Tabela2256789101112131415[[#This Row],[SKU]],Tabela24[#All],14,0)</f>
        <v>2.4545454545454541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69</v>
      </c>
      <c r="E557" s="2">
        <f>Tabela2256789101112131415[[#This Row],[PRODUZIDAS]]*VLOOKUP(Tabela2256789101112131415[[#This Row],[SKU]],Tabela24[#All],14,0)</f>
        <v>17.7744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3</v>
      </c>
      <c r="E581" s="2">
        <f>Tabela2256789101112131415[[#This Row],[PRODUZIDAS]]*VLOOKUP(Tabela2256789101112131415[[#This Row],[SKU]],Tabela24[#All],14,0)</f>
        <v>0.77299999999999991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190</v>
      </c>
      <c r="E627" s="2">
        <f>Tabela2256789101112131415[[#This Row],[PRODUZIDAS]]*VLOOKUP(Tabela2256789101112131415[[#This Row],[SKU]],Tabela24[#All],14,0)</f>
        <v>48.944000000000003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26</v>
      </c>
      <c r="E632" s="2">
        <f>Tabela2256789101112131415[[#This Row],[PRODUZIDAS]]*VLOOKUP(Tabela2256789101112131415[[#This Row],[SKU]],Tabela24[#All],14,0)</f>
        <v>6.6975999999999996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10</v>
      </c>
      <c r="E656" s="2">
        <f>Tabela2256789101112131415[[#This Row],[PRODUZIDAS]]*VLOOKUP(Tabela2256789101112131415[[#This Row],[SKU]],Tabela24[#All],14,0)</f>
        <v>2.5771428571428574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>
        <v>15</v>
      </c>
      <c r="E659" s="2">
        <f>Tabela2256789101112131415[[#This Row],[PRODUZIDAS]]*VLOOKUP(Tabela2256789101112131415[[#This Row],[SKU]],Tabela24[#All],14,0)</f>
        <v>3.8657142857142861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2025-03-21T13:35:12Z</dcterms:modified>
</cp:coreProperties>
</file>