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3-2025\"/>
    </mc:Choice>
  </mc:AlternateContent>
  <xr:revisionPtr revIDLastSave="0" documentId="13_ncr:1_{599AB980-E12E-4C68-BEB7-5A692988A69F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<sst xmlns="http://schemas.openxmlformats.org/spreadsheetml/2006/main" count="26032" uniqueCount="1899">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</sst>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alignment horizontal="center" vertical="bottom" textRotation="0" wrapText="0" indent="0" justifyLastLine="0" shrinkToFit="0" readingOrder="0"/>
    </dxf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0"/>
    <tableColumn id="4" xr3:uid="{1F29BDFB-873B-CF42-AD92-0DB0B26880A7}" name="VALOR AGREGADO" dataDxfId="19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8" dataDxfId="16" headerRowBorderDxfId="17">
  <autoFilter ref="B2:P926" xr:uid="{127C81FF-E0BE-D54E-B785-0FCD18C638F7}"/>
  <tableColumns count="15">
    <tableColumn id="1" xr3:uid="{E24C1616-0CA9-9A47-8D7C-E797D6BA93E9}" name="SKU" dataDxfId="15"/>
    <tableColumn id="2" xr3:uid="{1A0E6A99-2E94-8442-8979-A25705D390EB}" name="DESCRIÇÃO" dataDxfId="14"/>
    <tableColumn id="17" xr3:uid="{F036B5D1-33D5-4748-A2F8-1B2F7244DCE7}" name="CORTE" dataDxfId="13" dataCellStyle="Moeda"/>
    <tableColumn id="19" xr3:uid="{18C5F512-17BC-A947-8E26-C09224B9570A}" name="CORTE VOIL (PIQUE+RASG)" dataDxfId="12" dataCellStyle="Moeda"/>
    <tableColumn id="20" xr3:uid="{399ABA11-B8D3-1942-BED9-77C06A1F346C}" name="BAINHA CONTINUA" dataDxfId="11" dataCellStyle="Moeda"/>
    <tableColumn id="21" xr3:uid="{5F4052BD-FB71-1A43-84C1-F2AAF7CCCB1D}" name="BARRADO" dataDxfId="10" dataCellStyle="Moeda"/>
    <tableColumn id="22" xr3:uid="{7CE309F9-9E7B-3142-8BFC-87D135676B8E}" name="EMENDA" dataDxfId="9" dataCellStyle="Moeda"/>
    <tableColumn id="23" xr3:uid="{32A5E250-63C2-4A44-85E7-BA8EA9B3E725}" name="OVERLOQUE" dataDxfId="8" dataCellStyle="Moeda"/>
    <tableColumn id="24" xr3:uid="{C380F133-7F19-5840-91E4-5588C8FA4177}" name="PALETEIRA" dataDxfId="7" dataCellStyle="Moeda"/>
    <tableColumn id="25" xr3:uid="{447DA143-4296-5946-9E70-DE2E705E5C9D}" name="ACABAMENTO" dataDxfId="6" dataCellStyle="Moeda"/>
    <tableColumn id="26" xr3:uid="{02C7F74D-0646-A54C-9BDF-5CC1D94B75D0}" name="FURO" dataDxfId="5" dataCellStyle="Moeda"/>
    <tableColumn id="27" xr3:uid="{174AC415-42EF-054E-BCF7-29BF87B4D60D}" name="ILHOS" dataDxfId="4" dataCellStyle="Moeda"/>
    <tableColumn id="28" xr3:uid="{23FF64C3-5087-AF4A-9C67-63ED767E89FC}" name="DOBRA" dataDxfId="3" dataCellStyle="Moeda"/>
    <tableColumn id="29" xr3:uid="{22600695-D8C7-3540-B7C4-EC184B8CABD6}" name="EMBALAGEM" dataDxfId="2" dataCellStyle="Moeda"/>
    <tableColumn id="15" xr3:uid="{B143F25B-0528-E24F-9431-B50CC7E4C75C}" name="TOTAL" dataDxfId="1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C2" sqref="C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45734</v>
      </c>
      <c r="C2" s="31"/>
      <c r="D2" s="33">
        <f>SUM(Tabela15[VALOR])</f>
        <v>5987.9564066146677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814.62872054794525</v>
      </c>
      <c r="D7" s="26"/>
      <c r="E7" s="26">
        <f>Tabela15[[#This Row],[VALOR]]-Tabela15[[#This Row],[Custo Setor]]</f>
        <v>814.62872054794525</v>
      </c>
    </row>
    <row r="8" spans="2:5" x14ac:dyDescent="0.25">
      <c r="B8" t="s">
        <v>1883</v>
      </c>
      <c r="C8" s="21">
        <f t="array" ref="C8">'2 - CORTE VOIL'!G4</f>
        <v>342.8812485714285</v>
      </c>
      <c r="D8" s="26"/>
      <c r="E8" s="26">
        <f>Tabela15[[#This Row],[VALOR]]-Tabela15[[#This Row],[Custo Setor]]</f>
        <v>342.8812485714285</v>
      </c>
    </row>
    <row r="9" spans="2:5" x14ac:dyDescent="0.25">
      <c r="B9" t="s">
        <v>1885</v>
      </c>
      <c r="C9" s="21">
        <f t="array" ref="C9">'3 - BAINHA CONTINUA'!G4</f>
        <v>121.09269</v>
      </c>
      <c r="D9" s="26"/>
      <c r="E9" s="26">
        <f>Tabela15[[#This Row],[VALOR]]-Tabela15[[#This Row],[Custo Setor]]</f>
        <v>121.09269</v>
      </c>
    </row>
    <row r="10" spans="2:5" x14ac:dyDescent="0.25">
      <c r="B10" t="s">
        <v>1884</v>
      </c>
      <c r="C10" s="21">
        <f t="array" ref="C10">'4 - BARRADO'!G4</f>
        <v>890.23095086580099</v>
      </c>
      <c r="D10" s="26"/>
      <c r="E10" s="26">
        <f>Tabela15[[#This Row],[VALOR]]-Tabela15[[#This Row],[Custo Setor]]</f>
        <v>890.23095086580099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26.381250000000001</v>
      </c>
      <c r="D12" s="26"/>
      <c r="E12" s="26">
        <f>Tabela15[[#This Row],[VALOR]]-Tabela15[[#This Row],[Custo Setor]]</f>
        <v>26.381250000000001</v>
      </c>
    </row>
    <row r="13" spans="2:5" x14ac:dyDescent="0.25">
      <c r="B13" t="s">
        <v>1888</v>
      </c>
      <c r="C13" s="21">
        <f t="array" ref="C13">'7 - PALETEIRA'!G4</f>
        <v>781.22949221118392</v>
      </c>
      <c r="D13" s="26"/>
      <c r="E13" s="26">
        <f>Tabela15[[#This Row],[VALOR]]-Tabela15[[#This Row],[Custo Setor]]</f>
        <v>781.22949221118392</v>
      </c>
    </row>
    <row r="14" spans="2:5" x14ac:dyDescent="0.25">
      <c r="B14" t="s">
        <v>1889</v>
      </c>
      <c r="C14" s="21">
        <f>'8 - ACABAMENTO'!G4</f>
        <v>615.98025952380942</v>
      </c>
      <c r="D14" s="26"/>
      <c r="E14" s="26">
        <f>Tabela15[[#This Row],[VALOR]]-Tabela15[[#This Row],[Custo Setor]]</f>
        <v>615.98025952380942</v>
      </c>
    </row>
    <row r="15" spans="2:5" x14ac:dyDescent="0.25">
      <c r="B15" t="s">
        <v>1890</v>
      </c>
      <c r="C15" s="21">
        <f t="array" ref="C15">'9 - FURO'!G4</f>
        <v>571.90315242845793</v>
      </c>
      <c r="D15" s="26"/>
      <c r="E15" s="26">
        <f>Tabela15[[#This Row],[VALOR]]-Tabela15[[#This Row],[Custo Setor]]</f>
        <v>571.90315242845793</v>
      </c>
    </row>
    <row r="16" spans="2:5" x14ac:dyDescent="0.25">
      <c r="B16" t="s">
        <v>1891</v>
      </c>
      <c r="C16" s="21">
        <f t="array" ref="C16">'10 - ILHOS'!G4</f>
        <v>327.40154372294364</v>
      </c>
      <c r="D16" s="26"/>
      <c r="E16" s="26">
        <f>Tabela15[[#This Row],[VALOR]]-Tabela15[[#This Row],[Custo Setor]]</f>
        <v>327.40154372294364</v>
      </c>
    </row>
    <row r="17" spans="2:5" x14ac:dyDescent="0.25">
      <c r="B17" t="s">
        <v>1892</v>
      </c>
      <c r="C17" s="21">
        <f t="array" ref="C17">'11 - DOBRA'!G4</f>
        <v>1224.1858080625354</v>
      </c>
      <c r="D17" s="26"/>
      <c r="E17" s="26">
        <f>Tabela15[[#This Row],[VALOR]]-Tabela15[[#This Row],[Custo Setor]]</f>
        <v>1224.1858080625354</v>
      </c>
    </row>
    <row r="18" spans="2:5" x14ac:dyDescent="0.25">
      <c r="B18" t="s">
        <v>1893</v>
      </c>
      <c r="C18" s="21">
        <f t="array" ref="C18">'12 - EMBALAGEM'!G4</f>
        <v>272.04129068056341</v>
      </c>
      <c r="D18" s="26"/>
      <c r="E18" s="26">
        <f>Tabela15[[#This Row],[VALOR]]-Tabela15[[#This Row],[Custo Setor]]</f>
        <v>272.04129068056341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5987.9564066146677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914" workbookViewId="0">
      <selection activeCell="D929" sqref="D929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814.62872054794525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>
        <v>50</v>
      </c>
      <c r="E25" s="2">
        <f>Tabela2[[#This Row],[PRODUZIDAS]]*VLOOKUP(Tabela2[[#This Row],[SKU]],Tabela24[#All],3,0)</f>
        <v>12.876712328767123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>
        <v>50</v>
      </c>
      <c r="E29" s="2">
        <f>Tabela2[[#This Row],[PRODUZIDAS]]*VLOOKUP(Tabela2[[#This Row],[SKU]],Tabela24[#All],3,0)</f>
        <v>12.876712328767123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>
        <v>50</v>
      </c>
      <c r="E53" s="2">
        <f>Tabela2[[#This Row],[PRODUZIDAS]]*VLOOKUP(Tabela2[[#This Row],[SKU]],Tabela24[#All],3,0)</f>
        <v>13.520547945205477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50</v>
      </c>
      <c r="E57" s="2">
        <f>Tabela2[[#This Row],[PRODUZIDAS]]*VLOOKUP(Tabela2[[#This Row],[SKU]],Tabela24[#All],3,0)</f>
        <v>13.520547945205477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50</v>
      </c>
      <c r="E67" s="2">
        <f>Tabela2[[#This Row],[PRODUZIDAS]]*VLOOKUP(Tabela2[[#This Row],[SKU]],Tabela24[#All],3,0)</f>
        <v>13.544999999999998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Tabela2[[#This Row],[PRODUZIDAS]]*VLOOKUP(Tabela2[[#This Row],[SKU]],Tabela24[#All],3,0)</f>
        <v>27.089999999999996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>
        <v>8</v>
      </c>
      <c r="E79" s="2">
        <f>Tabela2[[#This Row],[PRODUZIDAS]]*VLOOKUP(Tabela2[[#This Row],[SKU]],Tabela24[#All],3,0)</f>
        <v>2.1671999999999998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>
        <v>30</v>
      </c>
      <c r="E81" s="2">
        <f>Tabela2[[#This Row],[PRODUZIDAS]]*VLOOKUP(Tabela2[[#This Row],[SKU]],Tabela24[#All],3,0)</f>
        <v>8.1269999999999989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>
        <v>100</v>
      </c>
      <c r="E86" s="2">
        <f>Tabela2[[#This Row],[PRODUZIDAS]]*VLOOKUP(Tabela2[[#This Row],[SKU]],Tabela24[#All],3,0)</f>
        <v>27.089999999999996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200</v>
      </c>
      <c r="E89" s="2">
        <f>Tabela2[[#This Row],[PRODUZIDAS]]*VLOOKUP(Tabela2[[#This Row],[SKU]],Tabela24[#All],3,0)</f>
        <v>54.179999999999993</v>
      </c>
    </row>
    <row r="90" spans="2:5" x14ac:dyDescent="0.25">
      <c r="B90" s="3" t="s">
        <v>170</v>
      </c>
      <c r="C90" s="3" t="s">
        <v>171</v>
      </c>
      <c r="D90" s="1">
        <v>50</v>
      </c>
      <c r="E90" s="2">
        <f>Tabela2[[#This Row],[PRODUZIDAS]]*VLOOKUP(Tabela2[[#This Row],[SKU]],Tabela24[#All],3,0)</f>
        <v>13.544999999999998</v>
      </c>
    </row>
    <row r="91" spans="2:5" x14ac:dyDescent="0.25">
      <c r="B91" s="3" t="s">
        <v>172</v>
      </c>
      <c r="C91" s="3" t="s">
        <v>173</v>
      </c>
      <c r="D91" s="1">
        <v>100</v>
      </c>
      <c r="E91" s="2">
        <f>Tabela2[[#This Row],[PRODUZIDAS]]*VLOOKUP(Tabela2[[#This Row],[SKU]],Tabela24[#All],3,0)</f>
        <v>27.089999999999996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>
        <v>50</v>
      </c>
      <c r="E679" s="2">
        <f>Tabela2[[#This Row],[PRODUZIDAS]]*VLOOKUP(Tabela2[[#This Row],[SKU]],Tabela24[#All],3,0)</f>
        <v>16.107142857142858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>
        <v>50</v>
      </c>
      <c r="E682" s="2">
        <f>Tabela2[[#This Row],[PRODUZIDAS]]*VLOOKUP(Tabela2[[#This Row],[SKU]],Tabela24[#All],3,0)</f>
        <v>16.107142857142858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>
        <v>50</v>
      </c>
      <c r="E684" s="2">
        <f>Tabela2[[#This Row],[PRODUZIDAS]]*VLOOKUP(Tabela2[[#This Row],[SKU]],Tabela24[#All],3,0)</f>
        <v>16.107142857142858</v>
      </c>
    </row>
    <row r="685" spans="2:5" x14ac:dyDescent="0.25">
      <c r="B685" s="3" t="s">
        <v>1360</v>
      </c>
      <c r="C685" s="3" t="s">
        <v>1361</v>
      </c>
      <c r="D685" s="1">
        <v>50</v>
      </c>
      <c r="E685" s="2">
        <f>Tabela2[[#This Row],[PRODUZIDAS]]*VLOOKUP(Tabela2[[#This Row],[SKU]],Tabela24[#All],3,0)</f>
        <v>16.107142857142858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>
        <v>1632</v>
      </c>
      <c r="E929" s="2">
        <f>Tabela2[[#This Row],[PRODUZIDAS]]*VLOOKUP(Tabela2[[#This Row],[SKU]],Tabela24[#All],3,0)</f>
        <v>524.57142857142867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topLeftCell="A137" workbookViewId="0">
      <selection activeCell="D145" sqref="D1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342.8812485714285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>
        <v>178</v>
      </c>
      <c r="E135" s="2">
        <f>Tabela225[[#This Row],[PRODUZIDAS]]*VLOOKUP(Tabela225[[#This Row],[SKU]],Tabela24[#All],4,0)</f>
        <v>165.11279999999996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>
        <v>98.5</v>
      </c>
      <c r="E144" s="2">
        <f>Tabela225[[#This Row],[PRODUZIDAS]]*VLOOKUP(Tabela225[[#This Row],[SKU]],Tabela24[#All],4,0)</f>
        <v>145.96292857142856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>
        <v>24.5</v>
      </c>
      <c r="E192" s="2">
        <f>Tabela225[[#This Row],[PRODUZIDAS]]*VLOOKUP(Tabela225[[#This Row],[SKU]],Tabela24[#All],4,0)</f>
        <v>13.25352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>
        <v>20</v>
      </c>
      <c r="E203" s="2">
        <f>Tabela225[[#This Row],[PRODUZIDAS]]*VLOOKUP(Tabela225[[#This Row],[SKU]],Tabela24[#All],4,0)</f>
        <v>18.551999999999996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topLeftCell="A209" workbookViewId="0">
      <selection activeCell="D217" sqref="D21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121.09269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>
        <v>103.74</v>
      </c>
      <c r="E144" s="2">
        <f>Tabela2256[[#This Row],[PRODUZIDAS]]*VLOOKUP(Tabela2256[[#This Row],[SKU]],Tabela24[#All],5,0)</f>
        <v>46.786740000000002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>
        <v>145.83000000000001</v>
      </c>
      <c r="E147" s="2">
        <f>Tabela2256[[#This Row],[PRODUZIDAS]]*VLOOKUP(Tabela2256[[#This Row],[SKU]],Tabela24[#All],5,0)</f>
        <v>65.769330000000011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>
        <v>25.45</v>
      </c>
      <c r="E192" s="2">
        <f>Tabela2256[[#This Row],[PRODUZIDAS]]*VLOOKUP(Tabela2256[[#This Row],[SKU]],Tabela24[#All],5,0)</f>
        <v>3.2779599999999998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>
        <v>11.66</v>
      </c>
      <c r="E225" s="2">
        <f>Tabela2256[[#This Row],[PRODUZIDAS]]*VLOOKUP(Tabela2256[[#This Row],[SKU]],Tabela24[#All],5,0)</f>
        <v>5.2586599999999999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339" workbookViewId="0">
      <selection activeCell="D364" sqref="D364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890.23095086580099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>
        <v>90</v>
      </c>
      <c r="E135" s="2">
        <f>Tabela22567[[#This Row],[PRODUZIDAS]]*VLOOKUP(Tabela22567[[#This Row],[SKU]],Tabela24[#All],6,0)</f>
        <v>115.95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24.5</v>
      </c>
      <c r="E192" s="2">
        <f>Tabela22567[[#This Row],[PRODUZIDAS]]*VLOOKUP(Tabela22567[[#This Row],[SKU]],Tabela24[#All],6,0)</f>
        <v>28.400399999999994</v>
      </c>
    </row>
    <row r="193" spans="2:5" x14ac:dyDescent="0.25">
      <c r="B193" s="3" t="s">
        <v>376</v>
      </c>
      <c r="C193" s="3" t="s">
        <v>377</v>
      </c>
      <c r="D193" s="1">
        <v>40</v>
      </c>
      <c r="E193" s="2">
        <f>Tabela22567[[#This Row],[PRODUZIDAS]]*VLOOKUP(Tabela22567[[#This Row],[SKU]],Tabela24[#All],6,0)</f>
        <v>46.367999999999995</v>
      </c>
    </row>
    <row r="194" spans="2:5" x14ac:dyDescent="0.25">
      <c r="B194" s="3" t="s">
        <v>378</v>
      </c>
      <c r="C194" s="3" t="s">
        <v>379</v>
      </c>
      <c r="D194" s="1">
        <v>20</v>
      </c>
      <c r="E194" s="2">
        <f>Tabela22567[[#This Row],[PRODUZIDAS]]*VLOOKUP(Tabela22567[[#This Row],[SKU]],Tabela24[#All],6,0)</f>
        <v>23.183999999999997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>
        <v>30</v>
      </c>
      <c r="E204" s="2">
        <f>Tabela22567[[#This Row],[PRODUZIDAS]]*VLOOKUP(Tabela22567[[#This Row],[SKU]],Tabela24[#All],6,0)</f>
        <v>38.65</v>
      </c>
    </row>
    <row r="205" spans="2:5" x14ac:dyDescent="0.25">
      <c r="B205" s="3" t="s">
        <v>400</v>
      </c>
      <c r="C205" s="3" t="s">
        <v>401</v>
      </c>
      <c r="D205" s="1">
        <v>50</v>
      </c>
      <c r="E205" s="2">
        <f>Tabela22567[[#This Row],[PRODUZIDAS]]*VLOOKUP(Tabela22567[[#This Row],[SKU]],Tabela24[#All],6,0)</f>
        <v>64.416666666666671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>
        <v>11</v>
      </c>
      <c r="E214" s="2">
        <f>Tabela22567[[#This Row],[PRODUZIDAS]]*VLOOKUP(Tabela22567[[#This Row],[SKU]],Tabela24[#All],6,0)</f>
        <v>14.171666666666667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>
        <v>29</v>
      </c>
      <c r="E216" s="2">
        <f>Tabela22567[[#This Row],[PRODUZIDAS]]*VLOOKUP(Tabela22567[[#This Row],[SKU]],Tabela24[#All],6,0)</f>
        <v>37.361666666666665</v>
      </c>
    </row>
    <row r="217" spans="2:5" x14ac:dyDescent="0.25">
      <c r="B217" s="3" t="s">
        <v>424</v>
      </c>
      <c r="C217" s="3" t="s">
        <v>425</v>
      </c>
      <c r="D217" s="1">
        <v>37</v>
      </c>
      <c r="E217" s="2">
        <f>Tabela22567[[#This Row],[PRODUZIDAS]]*VLOOKUP(Tabela22567[[#This Row],[SKU]],Tabela24[#All],6,0)</f>
        <v>47.668333333333337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>
        <v>60</v>
      </c>
      <c r="E224" s="2">
        <f>Tabela22567[[#This Row],[PRODUZIDAS]]*VLOOKUP(Tabela22567[[#This Row],[SKU]],Tabela24[#All],6,0)</f>
        <v>77.3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>
        <v>93</v>
      </c>
      <c r="E226" s="2">
        <f>Tabela22567[[#This Row],[PRODUZIDAS]]*VLOOKUP(Tabela22567[[#This Row],[SKU]],Tabela24[#All],6,0)</f>
        <v>119.83714285714287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>
        <v>43.5</v>
      </c>
      <c r="E230" s="2">
        <f>Tabela22567[[#This Row],[PRODUZIDAS]]*VLOOKUP(Tabela22567[[#This Row],[SKU]],Tabela24[#All],6,0)</f>
        <v>56.05285714285715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>
        <v>10</v>
      </c>
      <c r="E247" s="2">
        <f>Tabela22567[[#This Row],[PRODUZIDAS]]*VLOOKUP(Tabela22567[[#This Row],[SKU]],Tabela24[#All],6,0)</f>
        <v>12.885714285714286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>
        <v>30</v>
      </c>
      <c r="E250" s="2">
        <f>Tabela22567[[#This Row],[PRODUZIDAS]]*VLOOKUP(Tabela22567[[#This Row],[SKU]],Tabela24[#All],6,0)</f>
        <v>38.657142857142858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>
        <v>32.5</v>
      </c>
      <c r="E254" s="2">
        <f>Tabela22567[[#This Row],[PRODUZIDAS]]*VLOOKUP(Tabela22567[[#This Row],[SKU]],Tabela24[#All],6,0)</f>
        <v>41.878571428571433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>
        <v>40</v>
      </c>
      <c r="E257" s="2">
        <f>Tabela22567[[#This Row],[PRODUZIDAS]]*VLOOKUP(Tabela22567[[#This Row],[SKU]],Tabela24[#All],6,0)</f>
        <v>51.542857142857144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>
        <v>4</v>
      </c>
      <c r="E363" s="2">
        <f>Tabela22567[[#This Row],[PRODUZIDAS]]*VLOOKUP(Tabela22567[[#This Row],[SKU]],Tabela24[#All],6,0)</f>
        <v>6.8181818181818175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>
        <v>12</v>
      </c>
      <c r="E796" s="2">
        <f>Tabela22567[[#This Row],[PRODUZIDAS]]*VLOOKUP(Tabela22567[[#This Row],[SKU]],Tabela24[#All],6,0)</f>
        <v>18.083999999999996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>
        <v>29</v>
      </c>
      <c r="E844" s="2">
        <f>Tabela22567[[#This Row],[PRODUZIDAS]]*VLOOKUP(Tabela22567[[#This Row],[SKU]],Tabela24[#All],6,0)</f>
        <v>51.003750000000004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823" workbookViewId="0">
      <selection activeCell="D845" sqref="D845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26.381250000000001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>
        <v>25</v>
      </c>
      <c r="E844" s="2">
        <f>Tabela2256789[[#This Row],[PRODUZIDAS]]*VLOOKUP(Tabela2256789[[#This Row],[SKU]],Tabela24[#All],8,0)</f>
        <v>26.381250000000001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63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781.22949221118392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>
        <v>10</v>
      </c>
      <c r="E13" s="2">
        <f>Tabela225678910[[#This Row],[PRODUZIDAS]]*VLOOKUP(Tabela225678910[[#This Row],[SKU]],Tabela24[#All],9,0)</f>
        <v>4.0869565217391299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>
        <v>10</v>
      </c>
      <c r="E34" s="2">
        <f>Tabela225678910[[#This Row],[PRODUZIDAS]]*VLOOKUP(Tabela225678910[[#This Row],[SKU]],Tabela24[#All],9,0)</f>
        <v>5.1506849315068495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100</v>
      </c>
      <c r="E77" s="2">
        <f>Tabela225678910[[#This Row],[PRODUZIDAS]]*VLOOKUP(Tabela225678910[[#This Row],[SKU]],Tabela24[#All],9,0)</f>
        <v>73.529999999999987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>
        <v>50</v>
      </c>
      <c r="E111" s="2">
        <f>Tabela225678910[[#This Row],[PRODUZIDAS]]*VLOOKUP(Tabela225678910[[#This Row],[SKU]],Tabela24[#All],9,0)</f>
        <v>32.200000000000003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>
        <v>40</v>
      </c>
      <c r="E117" s="2">
        <f>Tabela225678910[[#This Row],[PRODUZIDAS]]*VLOOKUP(Tabela225678910[[#This Row],[SKU]],Tabela24[#All],9,0)</f>
        <v>25.76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>
        <v>200</v>
      </c>
      <c r="E194" s="2">
        <f>Tabela225678910[[#This Row],[PRODUZIDAS]]*VLOOKUP(Tabela225678910[[#This Row],[SKU]],Tabela24[#All],9,0)</f>
        <v>128.80000000000001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>
        <v>10</v>
      </c>
      <c r="E196" s="2">
        <f>Tabela225678910[[#This Row],[PRODUZIDAS]]*VLOOKUP(Tabela225678910[[#This Row],[SKU]],Tabela24[#All],9,0)</f>
        <v>6.44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>
        <v>2</v>
      </c>
      <c r="E204" s="2">
        <f>Tabela225678910[[#This Row],[PRODUZIDAS]]*VLOOKUP(Tabela225678910[[#This Row],[SKU]],Tabela24[#All],9,0)</f>
        <v>1.9324999999999999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>
        <v>30</v>
      </c>
      <c r="E207" s="2">
        <f>Tabela225678910[[#This Row],[PRODUZIDAS]]*VLOOKUP(Tabela225678910[[#This Row],[SKU]],Tabela24[#All],9,0)</f>
        <v>29.084448160535121</v>
      </c>
    </row>
    <row r="208" spans="2:5" x14ac:dyDescent="0.25">
      <c r="B208" s="3" t="s">
        <v>406</v>
      </c>
      <c r="C208" s="3" t="s">
        <v>407</v>
      </c>
      <c r="D208" s="1">
        <v>10</v>
      </c>
      <c r="E208" s="2">
        <f>Tabela225678910[[#This Row],[PRODUZIDAS]]*VLOOKUP(Tabela225678910[[#This Row],[SKU]],Tabela24[#All],9,0)</f>
        <v>9.6624999999999996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>
        <v>57.5</v>
      </c>
      <c r="E226" s="2">
        <f>Tabela225678910[[#This Row],[PRODUZIDAS]]*VLOOKUP(Tabela225678910[[#This Row],[SKU]],Tabela24[#All],9,0)</f>
        <v>59.274285714285718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Tabela225678910[[#This Row],[PRODUZIDAS]]*VLOOKUP(Tabela225678910[[#This Row],[SKU]],Tabela24[#All],9,0)</f>
        <v>10.30857142857143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>
        <v>26.5</v>
      </c>
      <c r="E273" s="2">
        <f>Tabela225678910[[#This Row],[PRODUZIDAS]]*VLOOKUP(Tabela225678910[[#This Row],[SKU]],Tabela24[#All],9,0)</f>
        <v>17.065999999999999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>
        <v>12</v>
      </c>
      <c r="E300" s="2">
        <f>Tabela225678910[[#This Row],[PRODUZIDAS]]*VLOOKUP(Tabela225678910[[#This Row],[SKU]],Tabela24[#All],9,0)</f>
        <v>9.8181818181818166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>
        <v>2</v>
      </c>
      <c r="E361" s="2">
        <f>Tabela225678910[[#This Row],[PRODUZIDAS]]*VLOOKUP(Tabela225678910[[#This Row],[SKU]],Tabela24[#All],9,0)</f>
        <v>1.636363636363636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>
        <v>16.5</v>
      </c>
      <c r="E627" s="2">
        <f>Tabela225678910[[#This Row],[PRODUZIDAS]]*VLOOKUP(Tabela225678910[[#This Row],[SKU]],Tabela24[#All],9,0)</f>
        <v>10.625999999999999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Tabela225678910[[#This Row],[PRODUZIDAS]]*VLOOKUP(Tabela225678910[[#This Row],[SKU]],Tabela24[#All],9,0)</f>
        <v>12.88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>
        <v>10</v>
      </c>
      <c r="E646" s="2">
        <f>Tabela225678910[[#This Row],[PRODUZIDAS]]*VLOOKUP(Tabela225678910[[#This Row],[SKU]],Tabela24[#All],9,0)</f>
        <v>9.6624999999999996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>
        <v>20</v>
      </c>
      <c r="E649" s="2">
        <f>Tabela225678910[[#This Row],[PRODUZIDAS]]*VLOOKUP(Tabela225678910[[#This Row],[SKU]],Tabela24[#All],9,0)</f>
        <v>19.324999999999999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>
        <v>50</v>
      </c>
      <c r="E652" s="2">
        <f>Tabela225678910[[#This Row],[PRODUZIDAS]]*VLOOKUP(Tabela225678910[[#This Row],[SKU]],Tabela24[#All],9,0)</f>
        <v>48.3125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>
        <v>20</v>
      </c>
      <c r="E654" s="2">
        <f>Tabela225678910[[#This Row],[PRODUZIDAS]]*VLOOKUP(Tabela225678910[[#This Row],[SKU]],Tabela24[#All],9,0)</f>
        <v>19.324999999999999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>
        <v>30</v>
      </c>
      <c r="E658" s="2">
        <f>Tabela225678910[[#This Row],[PRODUZIDAS]]*VLOOKUP(Tabela225678910[[#This Row],[SKU]],Tabela24[#All],9,0)</f>
        <v>30.925714285714289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>
        <v>21</v>
      </c>
      <c r="E660" s="2">
        <f>Tabela225678910[[#This Row],[PRODUZIDAS]]*VLOOKUP(Tabela225678910[[#This Row],[SKU]],Tabela24[#All],9,0)</f>
        <v>21.648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>
        <v>25</v>
      </c>
      <c r="E664" s="2">
        <f>Tabela225678910[[#This Row],[PRODUZIDAS]]*VLOOKUP(Tabela225678910[[#This Row],[SKU]],Tabela24[#All],9,0)</f>
        <v>25.771428571428572</v>
      </c>
    </row>
    <row r="665" spans="2:5" x14ac:dyDescent="0.25">
      <c r="B665" s="3" t="s">
        <v>1320</v>
      </c>
      <c r="C665" s="3" t="s">
        <v>1321</v>
      </c>
      <c r="D665" s="1">
        <v>25</v>
      </c>
      <c r="E665" s="2">
        <f>Tabela225678910[[#This Row],[PRODUZIDAS]]*VLOOKUP(Tabela225678910[[#This Row],[SKU]],Tabela24[#All],9,0)</f>
        <v>25.771428571428572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>
        <v>50</v>
      </c>
      <c r="E676" s="2">
        <f>Tabela225678910[[#This Row],[PRODUZIDAS]]*VLOOKUP(Tabela225678910[[#This Row],[SKU]],Tabela24[#All],9,0)</f>
        <v>51.542857142857144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>
        <v>30</v>
      </c>
      <c r="E678" s="2">
        <f>Tabela225678910[[#This Row],[PRODUZIDAS]]*VLOOKUP(Tabela225678910[[#This Row],[SKU]],Tabela24[#All],9,0)</f>
        <v>30.925714285714289</v>
      </c>
    </row>
    <row r="679" spans="2:5" x14ac:dyDescent="0.25">
      <c r="B679" s="3" t="s">
        <v>1348</v>
      </c>
      <c r="C679" s="3" t="s">
        <v>1349</v>
      </c>
      <c r="D679" s="1">
        <v>50</v>
      </c>
      <c r="E679" s="2">
        <f>Tabela225678910[[#This Row],[PRODUZIDAS]]*VLOOKUP(Tabela225678910[[#This Row],[SKU]],Tabela24[#All],9,0)</f>
        <v>51.542857142857144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>
        <v>12</v>
      </c>
      <c r="E799" s="2">
        <f>Tabela225678910[[#This Row],[PRODUZIDAS]]*VLOOKUP(Tabela225678910[[#This Row],[SKU]],Tabela24[#All],9,0)</f>
        <v>8.2199999999999989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615.98025952380942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109</v>
      </c>
      <c r="E77" s="2">
        <f>Tabela22567891011[[#This Row],[PRODUZIDAS]]*VLOOKUP(Tabela22567891011[[#This Row],[SKU]],Tabela24[#All],10,0)</f>
        <v>87.17819999999999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10</v>
      </c>
      <c r="E146" s="2">
        <f>Tabela22567891011[[#This Row],[PRODUZIDAS]]*VLOOKUP(Tabela22567891011[[#This Row],[SKU]],Tabela24[#All],10,0)</f>
        <v>11.597142857142856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>
        <v>31.5</v>
      </c>
      <c r="E152" s="2">
        <f>Tabela22567891011[[#This Row],[PRODUZIDAS]]*VLOOKUP(Tabela22567891011[[#This Row],[SKU]],Tabela24[#All],10,0)</f>
        <v>36.530999999999999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93</v>
      </c>
      <c r="E194" s="2">
        <f>Tabela22567891011[[#This Row],[PRODUZIDAS]]*VLOOKUP(Tabela22567891011[[#This Row],[SKU]],Tabela24[#All],10,0)</f>
        <v>59.892000000000003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118</v>
      </c>
      <c r="E197" s="2">
        <f>Tabela22567891011[[#This Row],[PRODUZIDAS]]*VLOOKUP(Tabela22567891011[[#This Row],[SKU]],Tabela24[#All],10,0)</f>
        <v>75.992000000000004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25</v>
      </c>
      <c r="E231" s="2">
        <f>Tabela22567891011[[#This Row],[PRODUZIDAS]]*VLOOKUP(Tabela22567891011[[#This Row],[SKU]],Tabela24[#All],10,0)</f>
        <v>28.992857142857144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Tabela22567891011[[#This Row],[PRODUZIDAS]]*VLOOKUP(Tabela22567891011[[#This Row],[SKU]],Tabela24[#All],10,0)</f>
        <v>11.597142857142856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Tabela22567891011[[#This Row],[PRODUZIDAS]]*VLOOKUP(Tabela22567891011[[#This Row],[SKU]],Tabela24[#All],10,0)</f>
        <v>12.88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>
        <v>35</v>
      </c>
      <c r="E646" s="2">
        <f>Tabela22567891011[[#This Row],[PRODUZIDAS]]*VLOOKUP(Tabela22567891011[[#This Row],[SKU]],Tabela24[#All],10,0)</f>
        <v>31.564166666666662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>
        <v>30</v>
      </c>
      <c r="E648" s="2">
        <f>Tabela22567891011[[#This Row],[PRODUZIDAS]]*VLOOKUP(Tabela22567891011[[#This Row],[SKU]],Tabela24[#All],10,0)</f>
        <v>27.054999999999996</v>
      </c>
    </row>
    <row r="649" spans="2:5" x14ac:dyDescent="0.25">
      <c r="B649" s="3" t="s">
        <v>1288</v>
      </c>
      <c r="C649" s="3" t="s">
        <v>1289</v>
      </c>
      <c r="D649" s="1">
        <v>29.5</v>
      </c>
      <c r="E649" s="2">
        <f>Tabela22567891011[[#This Row],[PRODUZIDAS]]*VLOOKUP(Tabela22567891011[[#This Row],[SKU]],Tabela24[#All],10,0)</f>
        <v>26.604083333333328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>
        <v>43</v>
      </c>
      <c r="E652" s="2">
        <f>Tabela22567891011[[#This Row],[PRODUZIDAS]]*VLOOKUP(Tabela22567891011[[#This Row],[SKU]],Tabela24[#All],10,0)</f>
        <v>38.778833333333324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>
        <v>19</v>
      </c>
      <c r="E654" s="2">
        <f>Tabela22567891011[[#This Row],[PRODUZIDAS]]*VLOOKUP(Tabela22567891011[[#This Row],[SKU]],Tabela24[#All],10,0)</f>
        <v>17.134833333333329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26.5</v>
      </c>
      <c r="E662" s="2">
        <f>Tabela22567891011[[#This Row],[PRODUZIDAS]]*VLOOKUP(Tabela22567891011[[#This Row],[SKU]],Tabela24[#All],10,0)</f>
        <v>30.732428571428571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>
        <v>42.5</v>
      </c>
      <c r="E676" s="2">
        <f>Tabela22567891011[[#This Row],[PRODUZIDAS]]*VLOOKUP(Tabela22567891011[[#This Row],[SKU]],Tabela24[#All],10,0)</f>
        <v>49.287857142857142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>
        <v>30.5</v>
      </c>
      <c r="E678" s="2">
        <f>Tabela22567891011[[#This Row],[PRODUZIDAS]]*VLOOKUP(Tabela22567891011[[#This Row],[SKU]],Tabela24[#All],10,0)</f>
        <v>35.371285714285712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>
        <v>10</v>
      </c>
      <c r="E684" s="2">
        <f>Tabela22567891011[[#This Row],[PRODUZIDAS]]*VLOOKUP(Tabela22567891011[[#This Row],[SKU]],Tabela24[#All],10,0)</f>
        <v>11.597142857142856</v>
      </c>
    </row>
    <row r="685" spans="2:5" x14ac:dyDescent="0.25">
      <c r="B685" s="3" t="s">
        <v>1360</v>
      </c>
      <c r="C685" s="3" t="s">
        <v>1361</v>
      </c>
      <c r="D685" s="1">
        <v>20</v>
      </c>
      <c r="E685" s="2">
        <f>Tabela22567891011[[#This Row],[PRODUZIDAS]]*VLOOKUP(Tabela22567891011[[#This Row],[SKU]],Tabela24[#All],10,0)</f>
        <v>23.194285714285712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49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571.90315242845793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>
        <v>110</v>
      </c>
      <c r="E18" s="2">
        <f>Tabela2256789101112[[#This Row],[PRODUZIDAS]]*VLOOKUP(Tabela2256789101112[[#This Row],[SKU]],Tabela24[#All],11,0)</f>
        <v>82.420289855072454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>
        <v>20</v>
      </c>
      <c r="E46" s="2">
        <f>Tabela2256789101112[[#This Row],[PRODUZIDAS]]*VLOOKUP(Tabela2256789101112[[#This Row],[SKU]],Tabela24[#All],11,0)</f>
        <v>11.589041095890408</v>
      </c>
    </row>
    <row r="47" spans="2:5" x14ac:dyDescent="0.25">
      <c r="B47" s="3" t="s">
        <v>84</v>
      </c>
      <c r="C47" s="3" t="s">
        <v>85</v>
      </c>
      <c r="D47" s="1">
        <v>3.5</v>
      </c>
      <c r="E47" s="2">
        <f>Tabela2256789101112[[#This Row],[PRODUZIDAS]]*VLOOKUP(Tabela2256789101112[[#This Row],[SKU]],Tabela24[#All],11,0)</f>
        <v>2.0280821917808214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50</v>
      </c>
      <c r="E77" s="2">
        <f>Tabela2256789101112[[#This Row],[PRODUZIDAS]]*VLOOKUP(Tabela2256789101112[[#This Row],[SKU]],Tabela24[#All],11,0)</f>
        <v>41.924999999999997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12.5</v>
      </c>
      <c r="E114" s="2">
        <f>Tabela2256789101112[[#This Row],[PRODUZIDAS]]*VLOOKUP(Tabela2256789101112[[#This Row],[SKU]],Tabela24[#All],11,0)</f>
        <v>8.2110000000000003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>
        <v>10</v>
      </c>
      <c r="E117" s="2">
        <f>Tabela2256789101112[[#This Row],[PRODUZIDAS]]*VLOOKUP(Tabela2256789101112[[#This Row],[SKU]],Tabela24[#All],11,0)</f>
        <v>6.5688000000000004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47</v>
      </c>
      <c r="E146" s="2">
        <f>Tabela2256789101112[[#This Row],[PRODUZIDAS]]*VLOOKUP(Tabela2256789101112[[#This Row],[SKU]],Tabela24[#All],11,0)</f>
        <v>36.337714285714284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>
        <v>85</v>
      </c>
      <c r="E152" s="2">
        <f>Tabela2256789101112[[#This Row],[PRODUZIDAS]]*VLOOKUP(Tabela2256789101112[[#This Row],[SKU]],Tabela24[#All],11,0)</f>
        <v>65.717142857142861</v>
      </c>
    </row>
    <row r="153" spans="2:5" x14ac:dyDescent="0.25">
      <c r="B153" s="3" t="s">
        <v>296</v>
      </c>
      <c r="C153" s="3" t="s">
        <v>297</v>
      </c>
      <c r="D153" s="1">
        <v>10</v>
      </c>
      <c r="E153" s="2">
        <f>Tabela2256789101112[[#This Row],[PRODUZIDAS]]*VLOOKUP(Tabela2256789101112[[#This Row],[SKU]],Tabela24[#All],11,0)</f>
        <v>7.7314285714285713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8.5</v>
      </c>
      <c r="E192" s="2">
        <f>Tabela2256789101112[[#This Row],[PRODUZIDAS]]*VLOOKUP(Tabela2256789101112[[#This Row],[SKU]],Tabela24[#All],11,0)</f>
        <v>5.5834799999999998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>
        <v>50</v>
      </c>
      <c r="E197" s="2">
        <f>Tabela2256789101112[[#This Row],[PRODUZIDAS]]*VLOOKUP(Tabela2256789101112[[#This Row],[SKU]],Tabela24[#All],11,0)</f>
        <v>32.844000000000001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Tabela2256789101112[[#This Row],[PRODUZIDAS]]*VLOOKUP(Tabela2256789101112[[#This Row],[SKU]],Tabela24[#All],11,0)</f>
        <v>13.137600000000001</v>
      </c>
    </row>
    <row r="629" spans="2:5" x14ac:dyDescent="0.25">
      <c r="B629" s="3" t="s">
        <v>1248</v>
      </c>
      <c r="C629" s="3" t="s">
        <v>1249</v>
      </c>
      <c r="D629" s="1">
        <v>104</v>
      </c>
      <c r="E629" s="2">
        <f>Tabela2256789101112[[#This Row],[PRODUZIDAS]]*VLOOKUP(Tabela2256789101112[[#This Row],[SKU]],Tabela24[#All],11,0)</f>
        <v>68.315520000000006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>
        <v>29</v>
      </c>
      <c r="E644" s="2">
        <f>Tabela2256789101112[[#This Row],[PRODUZIDAS]]*VLOOKUP(Tabela2256789101112[[#This Row],[SKU]],Tabela24[#All],11,0)</f>
        <v>20.548916666666663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>
        <v>39</v>
      </c>
      <c r="E646" s="2">
        <f>Tabela2256789101112[[#This Row],[PRODUZIDAS]]*VLOOKUP(Tabela2256789101112[[#This Row],[SKU]],Tabela24[#All],11,0)</f>
        <v>27.634749999999997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>
        <v>30</v>
      </c>
      <c r="E648" s="2">
        <f>Tabela2256789101112[[#This Row],[PRODUZIDAS]]*VLOOKUP(Tabela2256789101112[[#This Row],[SKU]],Tabela24[#All],11,0)</f>
        <v>21.257499999999997</v>
      </c>
    </row>
    <row r="649" spans="2:5" x14ac:dyDescent="0.25">
      <c r="B649" s="3" t="s">
        <v>1288</v>
      </c>
      <c r="C649" s="3" t="s">
        <v>1289</v>
      </c>
      <c r="D649" s="1">
        <v>29</v>
      </c>
      <c r="E649" s="2">
        <f>Tabela2256789101112[[#This Row],[PRODUZIDAS]]*VLOOKUP(Tabela2256789101112[[#This Row],[SKU]],Tabela24[#All],11,0)</f>
        <v>20.548916666666663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>
        <v>42</v>
      </c>
      <c r="E652" s="2">
        <f>Tabela2256789101112[[#This Row],[PRODUZIDAS]]*VLOOKUP(Tabela2256789101112[[#This Row],[SKU]],Tabela24[#All],11,0)</f>
        <v>29.760499999999997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>
        <v>3.5</v>
      </c>
      <c r="E654" s="2">
        <f>Tabela2256789101112[[#This Row],[PRODUZIDAS]]*VLOOKUP(Tabela2256789101112[[#This Row],[SKU]],Tabela24[#All],11,0)</f>
        <v>2.4800416666666663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>
        <v>47</v>
      </c>
      <c r="E664" s="2">
        <f>Tabela2256789101112[[#This Row],[PRODUZIDAS]]*VLOOKUP(Tabela2256789101112[[#This Row],[SKU]],Tabela24[#All],11,0)</f>
        <v>36.337714285714284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>
        <v>30</v>
      </c>
      <c r="E676" s="2">
        <f>Tabela2256789101112[[#This Row],[PRODUZIDAS]]*VLOOKUP(Tabela2256789101112[[#This Row],[SKU]],Tabela24[#All],11,0)</f>
        <v>23.194285714285712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>
        <v>10</v>
      </c>
      <c r="E685" s="2">
        <f>Tabela2256789101112[[#This Row],[PRODUZIDAS]]*VLOOKUP(Tabela2256789101112[[#This Row],[SKU]],Tabela24[#All],11,0)</f>
        <v>7.7314285714285713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201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327.40154372294364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99</v>
      </c>
      <c r="E77" s="2">
        <f>Tabela225678910111213[[#This Row],[PRODUZIDAS]]*VLOOKUP(Tabela225678910111213[[#This Row],[SKU]],Tabela24[#All],12,0)</f>
        <v>108.55349999999999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>
        <v>41.5</v>
      </c>
      <c r="E108" s="2">
        <f>Tabela225678910111213[[#This Row],[PRODUZIDAS]]*VLOOKUP(Tabela225678910111213[[#This Row],[SKU]],Tabela24[#All],12,0)</f>
        <v>45.43419999999999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>
        <v>7</v>
      </c>
      <c r="E111" s="2">
        <f>Tabela225678910111213[[#This Row],[PRODUZIDAS]]*VLOOKUP(Tabela225678910111213[[#This Row],[SKU]],Tabela24[#All],12,0)</f>
        <v>7.6635999999999989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>
        <v>10</v>
      </c>
      <c r="E117" s="2">
        <f>Tabela225678910111213[[#This Row],[PRODUZIDAS]]*VLOOKUP(Tabela225678910111213[[#This Row],[SKU]],Tabela24[#All],12,0)</f>
        <v>10.947999999999997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>
        <v>10</v>
      </c>
      <c r="E177" s="2">
        <f>Tabela225678910111213[[#This Row],[PRODUZIDAS]]*VLOOKUP(Tabela225678910111213[[#This Row],[SKU]],Tabela24[#All],12,0)</f>
        <v>10.952857142857141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>
        <v>16</v>
      </c>
      <c r="E226" s="2">
        <f>Tabela225678910111213[[#This Row],[PRODUZIDAS]]*VLOOKUP(Tabela225678910111213[[#This Row],[SKU]],Tabela24[#All],12,0)</f>
        <v>17.524571428571427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>
        <v>11.5</v>
      </c>
      <c r="E293" s="2">
        <f>Tabela225678910111213[[#This Row],[PRODUZIDAS]]*VLOOKUP(Tabela225678910111213[[#This Row],[SKU]],Tabela24[#All],12,0)</f>
        <v>10.193181818181818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20</v>
      </c>
      <c r="E628" s="2">
        <f>Tabela225678910111213[[#This Row],[PRODUZIDAS]]*VLOOKUP(Tabela225678910111213[[#This Row],[SKU]],Tabela24[#All],12,0)</f>
        <v>21.895999999999994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>
        <v>21</v>
      </c>
      <c r="E632" s="2">
        <f>Tabela225678910111213[[#This Row],[PRODUZIDAS]]*VLOOKUP(Tabela225678910111213[[#This Row],[SKU]],Tabela24[#All],12,0)</f>
        <v>22.990799999999997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>
        <v>39</v>
      </c>
      <c r="E646" s="2">
        <f>Tabela225678910111213[[#This Row],[PRODUZIDAS]]*VLOOKUP(Tabela225678910111213[[#This Row],[SKU]],Tabela24[#All],12,0)</f>
        <v>35.171499999999995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>
        <v>30</v>
      </c>
      <c r="E648" s="2">
        <f>Tabela225678910111213[[#This Row],[PRODUZIDAS]]*VLOOKUP(Tabela225678910111213[[#This Row],[SKU]],Tabela24[#All],12,0)</f>
        <v>27.054999999999996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>
        <v>10</v>
      </c>
      <c r="E654" s="2">
        <f>Tabela225678910111213[[#This Row],[PRODUZIDAS]]*VLOOKUP(Tabela225678910111213[[#This Row],[SKU]],Tabela24[#All],12,0)</f>
        <v>9.0183333333333309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1224.1858080625354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>
        <v>20</v>
      </c>
      <c r="E25" s="2">
        <f>Tabela22567891011121314[[#This Row],[PRODUZIDAS]]*VLOOKUP(Tabela22567891011121314[[#This Row],[SKU]],Tabela24[#All],13,0)</f>
        <v>23.178082191780817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>
        <v>30</v>
      </c>
      <c r="E29" s="2">
        <f>Tabela22567891011121314[[#This Row],[PRODUZIDAS]]*VLOOKUP(Tabela22567891011121314[[#This Row],[SKU]],Tabela24[#All],13,0)</f>
        <v>34.767123287671225</v>
      </c>
    </row>
    <row r="30" spans="2:5" x14ac:dyDescent="0.25">
      <c r="B30" s="3" t="s">
        <v>50</v>
      </c>
      <c r="C30" s="3" t="s">
        <v>51</v>
      </c>
      <c r="D30" s="1">
        <v>2</v>
      </c>
      <c r="E30" s="2">
        <f>Tabela22567891011121314[[#This Row],[PRODUZIDAS]]*VLOOKUP(Tabela22567891011121314[[#This Row],[SKU]],Tabela24[#All],13,0)</f>
        <v>2.3178082191780818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>
        <v>19</v>
      </c>
      <c r="E35" s="2">
        <f>Tabela22567891011121314[[#This Row],[PRODUZIDAS]]*VLOOKUP(Tabela22567891011121314[[#This Row],[SKU]],Tabela24[#All],13,0)</f>
        <v>22.019178082191775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>
        <v>2</v>
      </c>
      <c r="E40" s="2">
        <f>Tabela22567891011121314[[#This Row],[PRODUZIDAS]]*VLOOKUP(Tabela22567891011121314[[#This Row],[SKU]],Tabela24[#All],13,0)</f>
        <v>2.3178082191780818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>
        <v>20</v>
      </c>
      <c r="E44" s="2">
        <f>Tabela22567891011121314[[#This Row],[PRODUZIDAS]]*VLOOKUP(Tabela22567891011121314[[#This Row],[SKU]],Tabela24[#All],13,0)</f>
        <v>23.178082191780817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>
        <v>1</v>
      </c>
      <c r="E47" s="2">
        <f>Tabela22567891011121314[[#This Row],[PRODUZIDAS]]*VLOOKUP(Tabela22567891011121314[[#This Row],[SKU]],Tabela24[#All],13,0)</f>
        <v>1.1589041095890409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14</v>
      </c>
      <c r="E68" s="2">
        <f>Tabela22567891011121314[[#This Row],[PRODUZIDAS]]*VLOOKUP(Tabela22567891011121314[[#This Row],[SKU]],Tabela24[#All],13,0)</f>
        <v>16.253999999999998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51</v>
      </c>
      <c r="E71" s="2">
        <f>Tabela22567891011121314[[#This Row],[PRODUZIDAS]]*VLOOKUP(Tabela22567891011121314[[#This Row],[SKU]],Tabela24[#All],13,0)</f>
        <v>59.210999999999991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112</v>
      </c>
      <c r="E77" s="2">
        <f>Tabela22567891011121314[[#This Row],[PRODUZIDAS]]*VLOOKUP(Tabela22567891011121314[[#This Row],[SKU]],Tabela24[#All],13,0)</f>
        <v>130.03199999999998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>
        <v>10</v>
      </c>
      <c r="E81" s="2">
        <f>Tabela22567891011121314[[#This Row],[PRODUZIDAS]]*VLOOKUP(Tabela22567891011121314[[#This Row],[SKU]],Tabela24[#All],13,0)</f>
        <v>11.609999999999998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>
        <v>20</v>
      </c>
      <c r="E85" s="2">
        <f>Tabela22567891011121314[[#This Row],[PRODUZIDAS]]*VLOOKUP(Tabela22567891011121314[[#This Row],[SKU]],Tabela24[#All],13,0)</f>
        <v>23.219999999999995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>
        <v>80</v>
      </c>
      <c r="E89" s="2">
        <f>Tabela22567891011121314[[#This Row],[PRODUZIDAS]]*VLOOKUP(Tabela22567891011121314[[#This Row],[SKU]],Tabela24[#All],13,0)</f>
        <v>92.879999999999981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>
        <v>9</v>
      </c>
      <c r="E108" s="2">
        <f>Tabela22567891011121314[[#This Row],[PRODUZIDAS]]*VLOOKUP(Tabela22567891011121314[[#This Row],[SKU]],Tabela24[#All],13,0)</f>
        <v>10.432799999999999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>
        <v>38</v>
      </c>
      <c r="E111" s="2">
        <f>Tabela22567891011121314[[#This Row],[PRODUZIDAS]]*VLOOKUP(Tabela22567891011121314[[#This Row],[SKU]],Tabela24[#All],13,0)</f>
        <v>44.049599999999991</v>
      </c>
    </row>
    <row r="112" spans="2:5" x14ac:dyDescent="0.25">
      <c r="B112" s="3" t="s">
        <v>214</v>
      </c>
      <c r="C112" s="3" t="s">
        <v>215</v>
      </c>
      <c r="D112" s="1">
        <v>48</v>
      </c>
      <c r="E112" s="2">
        <f>Tabela22567891011121314[[#This Row],[PRODUZIDAS]]*VLOOKUP(Tabela22567891011121314[[#This Row],[SKU]],Tabela24[#All],13,0)</f>
        <v>55.64159999999999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>
        <v>10</v>
      </c>
      <c r="E117" s="2">
        <f>Tabela22567891011121314[[#This Row],[PRODUZIDAS]]*VLOOKUP(Tabela22567891011121314[[#This Row],[SKU]],Tabela24[#All],13,0)</f>
        <v>11.591999999999999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>
        <v>9</v>
      </c>
      <c r="E144" s="2">
        <f>Tabela22567891011121314[[#This Row],[PRODUZIDAS]]*VLOOKUP(Tabela22567891011121314[[#This Row],[SKU]],Tabela24[#All],13,0)</f>
        <v>10.437428571428571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18</v>
      </c>
      <c r="E146" s="2">
        <f>Tabela22567891011121314[[#This Row],[PRODUZIDAS]]*VLOOKUP(Tabela22567891011121314[[#This Row],[SKU]],Tabela24[#All],13,0)</f>
        <v>20.874857142857142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26</v>
      </c>
      <c r="E150" s="2">
        <f>Tabela22567891011121314[[#This Row],[PRODUZIDAS]]*VLOOKUP(Tabela22567891011121314[[#This Row],[SKU]],Tabela24[#All],13,0)</f>
        <v>30.152571428571427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>
        <v>18</v>
      </c>
      <c r="E153" s="2">
        <f>Tabela22567891011121314[[#This Row],[PRODUZIDAS]]*VLOOKUP(Tabela22567891011121314[[#This Row],[SKU]],Tabela24[#All],13,0)</f>
        <v>20.874857142857142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>
        <v>1</v>
      </c>
      <c r="E156" s="2">
        <f>Tabela22567891011121314[[#This Row],[PRODUZIDAS]]*VLOOKUP(Tabela22567891011121314[[#This Row],[SKU]],Tabela24[#All],13,0)</f>
        <v>1.1597142857142857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16</v>
      </c>
      <c r="E192" s="2">
        <f>Tabela22567891011121314[[#This Row],[PRODUZIDAS]]*VLOOKUP(Tabela22567891011121314[[#This Row],[SKU]],Tabela24[#All],13,0)</f>
        <v>18.547199999999997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33</v>
      </c>
      <c r="E194" s="2">
        <f>Tabela22567891011121314[[#This Row],[PRODUZIDAS]]*VLOOKUP(Tabela22567891011121314[[#This Row],[SKU]],Tabela24[#All],13,0)</f>
        <v>38.253599999999992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>
        <v>97</v>
      </c>
      <c r="E197" s="2">
        <f>Tabela22567891011121314[[#This Row],[PRODUZIDAS]]*VLOOKUP(Tabela22567891011121314[[#This Row],[SKU]],Tabela24[#All],13,0)</f>
        <v>112.44239999999998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Tabela22567891011121314[[#This Row],[PRODUZIDAS]]*VLOOKUP(Tabela22567891011121314[[#This Row],[SKU]],Tabela24[#All],13,0)</f>
        <v>19.711499999999997</v>
      </c>
    </row>
    <row r="204" spans="2:5" x14ac:dyDescent="0.25">
      <c r="B204" s="3" t="s">
        <v>398</v>
      </c>
      <c r="C204" s="3" t="s">
        <v>399</v>
      </c>
      <c r="D204" s="1">
        <v>29</v>
      </c>
      <c r="E204" s="2">
        <f>Tabela22567891011121314[[#This Row],[PRODUZIDAS]]*VLOOKUP(Tabela22567891011121314[[#This Row],[SKU]],Tabela24[#All],13,0)</f>
        <v>33.625499999999995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93</v>
      </c>
      <c r="E208" s="2">
        <f>Tabela22567891011121314[[#This Row],[PRODUZIDAS]]*VLOOKUP(Tabela22567891011121314[[#This Row],[SKU]],Tabela24[#All],13,0)</f>
        <v>107.83349999999997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>
        <v>27</v>
      </c>
      <c r="E212" s="2">
        <f>Tabela22567891011121314[[#This Row],[PRODUZIDAS]]*VLOOKUP(Tabela22567891011121314[[#This Row],[SKU]],Tabela24[#All],13,0)</f>
        <v>31.306499999999993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>
        <v>16</v>
      </c>
      <c r="E226" s="2">
        <f>Tabela22567891011121314[[#This Row],[PRODUZIDAS]]*VLOOKUP(Tabela22567891011121314[[#This Row],[SKU]],Tabela24[#All],13,0)</f>
        <v>18.555428571428571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Tabela22567891011121314[[#This Row],[PRODUZIDAS]]*VLOOKUP(Tabela22567891011121314[[#This Row],[SKU]],Tabela24[#All],13,0)</f>
        <v>1.1597142857142857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Tabela22567891011121314[[#This Row],[PRODUZIDAS]]*VLOOKUP(Tabela22567891011121314[[#This Row],[SKU]],Tabela24[#All],13,0)</f>
        <v>11.597142857142856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>
        <v>1</v>
      </c>
      <c r="E258" s="2">
        <f>Tabela22567891011121314[[#This Row],[PRODUZIDAS]]*VLOOKUP(Tabela22567891011121314[[#This Row],[SKU]],Tabela24[#All],13,0)</f>
        <v>1.1318048780487806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Tabela22567891011121314[[#This Row],[PRODUZIDAS]]*VLOOKUP(Tabela22567891011121314[[#This Row],[SKU]],Tabela24[#All],13,0)</f>
        <v>2.4545454545454546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>
        <v>1</v>
      </c>
      <c r="E440" s="2">
        <f>Tabela22567891011121314[[#This Row],[PRODUZIDAS]]*VLOOKUP(Tabela22567891011121314[[#This Row],[SKU]],Tabela24[#All],13,0)</f>
        <v>0.85140000000000005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>
        <v>2</v>
      </c>
      <c r="E443" s="2">
        <f>Tabela22567891011121314[[#This Row],[PRODUZIDAS]]*VLOOKUP(Tabela22567891011121314[[#This Row],[SKU]],Tabela24[#All],13,0)</f>
        <v>1.7028000000000001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20</v>
      </c>
      <c r="E557" s="2">
        <f>Tabela22567891011121314[[#This Row],[PRODUZIDAS]]*VLOOKUP(Tabela22567891011121314[[#This Row],[SKU]],Tabela24[#All],13,0)</f>
        <v>23.183999999999997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20</v>
      </c>
      <c r="E626" s="2">
        <f>Tabela22567891011121314[[#This Row],[PRODUZIDAS]]*VLOOKUP(Tabela22567891011121314[[#This Row],[SKU]],Tabela24[#All],13,0)</f>
        <v>23.183999999999997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>
        <v>30</v>
      </c>
      <c r="E648" s="2">
        <f>Tabela22567891011121314[[#This Row],[PRODUZIDAS]]*VLOOKUP(Tabela22567891011121314[[#This Row],[SKU]],Tabela24[#All],13,0)</f>
        <v>34.784999999999989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>
        <v>34</v>
      </c>
      <c r="E654" s="2">
        <f>Tabela22567891011121314[[#This Row],[PRODUZIDAS]]*VLOOKUP(Tabela22567891011121314[[#This Row],[SKU]],Tabela24[#All],13,0)</f>
        <v>39.422999999999995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>
        <v>11</v>
      </c>
      <c r="E658" s="2">
        <f>Tabela22567891011121314[[#This Row],[PRODUZIDAS]]*VLOOKUP(Tabela22567891011121314[[#This Row],[SKU]],Tabela24[#All],13,0)</f>
        <v>12.756857142857143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>
        <v>12</v>
      </c>
      <c r="E844" s="2">
        <f>Tabela22567891011121314[[#This Row],[PRODUZIDAS]]*VLOOKUP(Tabela22567891011121314[[#This Row],[SKU]],Tabela24[#All],13,0)</f>
        <v>12.663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>
        <v>30</v>
      </c>
      <c r="E851" s="2">
        <f>Tabela22567891011121314[[#This Row],[PRODUZIDAS]]*VLOOKUP(Tabela22567891011121314[[#This Row],[SKU]],Tabela24[#All],13,0)</f>
        <v>31.657499999999999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272.04129068056341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>
        <v>20</v>
      </c>
      <c r="E25" s="2">
        <f>Tabela2256789101112131415[[#This Row],[PRODUZIDAS]]*VLOOKUP(Tabela2256789101112131415[[#This Row],[SKU]],Tabela24[#All],14,0)</f>
        <v>5.1506849315068495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>
        <v>30</v>
      </c>
      <c r="E29" s="2">
        <f>Tabela2256789101112131415[[#This Row],[PRODUZIDAS]]*VLOOKUP(Tabela2256789101112131415[[#This Row],[SKU]],Tabela24[#All],14,0)</f>
        <v>7.7260273972602738</v>
      </c>
    </row>
    <row r="30" spans="2:5" x14ac:dyDescent="0.25">
      <c r="B30" s="3" t="s">
        <v>50</v>
      </c>
      <c r="C30" s="3" t="s">
        <v>51</v>
      </c>
      <c r="D30" s="1">
        <v>2</v>
      </c>
      <c r="E30" s="2">
        <f>Tabela2256789101112131415[[#This Row],[PRODUZIDAS]]*VLOOKUP(Tabela2256789101112131415[[#This Row],[SKU]],Tabela24[#All],14,0)</f>
        <v>0.51506849315068493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>
        <v>19</v>
      </c>
      <c r="E35" s="2">
        <f>Tabela2256789101112131415[[#This Row],[PRODUZIDAS]]*VLOOKUP(Tabela2256789101112131415[[#This Row],[SKU]],Tabela24[#All],14,0)</f>
        <v>4.8931506849315065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>
        <v>2</v>
      </c>
      <c r="E40" s="2">
        <f>Tabela2256789101112131415[[#This Row],[PRODUZIDAS]]*VLOOKUP(Tabela2256789101112131415[[#This Row],[SKU]],Tabela24[#All],14,0)</f>
        <v>0.51506849315068493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>
        <v>20</v>
      </c>
      <c r="E44" s="2">
        <f>Tabela2256789101112131415[[#This Row],[PRODUZIDAS]]*VLOOKUP(Tabela2256789101112131415[[#This Row],[SKU]],Tabela24[#All],14,0)</f>
        <v>5.1506849315068495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>
        <v>1</v>
      </c>
      <c r="E47" s="2">
        <f>Tabela2256789101112131415[[#This Row],[PRODUZIDAS]]*VLOOKUP(Tabela2256789101112131415[[#This Row],[SKU]],Tabela24[#All],14,0)</f>
        <v>0.25753424657534246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14</v>
      </c>
      <c r="E68" s="2">
        <f>Tabela2256789101112131415[[#This Row],[PRODUZIDAS]]*VLOOKUP(Tabela2256789101112131415[[#This Row],[SKU]],Tabela24[#All],14,0)</f>
        <v>3.6120000000000001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51</v>
      </c>
      <c r="E71" s="2">
        <f>Tabela2256789101112131415[[#This Row],[PRODUZIDAS]]*VLOOKUP(Tabela2256789101112131415[[#This Row],[SKU]],Tabela24[#All],14,0)</f>
        <v>13.158000000000001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112</v>
      </c>
      <c r="E77" s="2">
        <f>Tabela2256789101112131415[[#This Row],[PRODUZIDAS]]*VLOOKUP(Tabela2256789101112131415[[#This Row],[SKU]],Tabela24[#All],14,0)</f>
        <v>28.896000000000001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>
        <v>10</v>
      </c>
      <c r="E81" s="2">
        <f>Tabela2256789101112131415[[#This Row],[PRODUZIDAS]]*VLOOKUP(Tabela2256789101112131415[[#This Row],[SKU]],Tabela24[#All],14,0)</f>
        <v>2.58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>
        <v>20</v>
      </c>
      <c r="E85" s="2">
        <f>Tabela2256789101112131415[[#This Row],[PRODUZIDAS]]*VLOOKUP(Tabela2256789101112131415[[#This Row],[SKU]],Tabela24[#All],14,0)</f>
        <v>5.16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>
        <v>80</v>
      </c>
      <c r="E89" s="2">
        <f>Tabela2256789101112131415[[#This Row],[PRODUZIDAS]]*VLOOKUP(Tabela2256789101112131415[[#This Row],[SKU]],Tabela24[#All],14,0)</f>
        <v>20.64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>
        <v>9</v>
      </c>
      <c r="E108" s="2">
        <f>Tabela2256789101112131415[[#This Row],[PRODUZIDAS]]*VLOOKUP(Tabela2256789101112131415[[#This Row],[SKU]],Tabela24[#All],14,0)</f>
        <v>2.3184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>
        <v>38</v>
      </c>
      <c r="E111" s="2">
        <f>Tabela2256789101112131415[[#This Row],[PRODUZIDAS]]*VLOOKUP(Tabela2256789101112131415[[#This Row],[SKU]],Tabela24[#All],14,0)</f>
        <v>9.7888000000000002</v>
      </c>
    </row>
    <row r="112" spans="2:5" x14ac:dyDescent="0.25">
      <c r="B112" s="3" t="s">
        <v>214</v>
      </c>
      <c r="C112" s="3" t="s">
        <v>215</v>
      </c>
      <c r="D112" s="1">
        <v>48</v>
      </c>
      <c r="E112" s="2">
        <f>Tabela2256789101112131415[[#This Row],[PRODUZIDAS]]*VLOOKUP(Tabela2256789101112131415[[#This Row],[SKU]],Tabela24[#All],14,0)</f>
        <v>12.364799999999999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>
        <v>10</v>
      </c>
      <c r="E117" s="2">
        <f>Tabela2256789101112131415[[#This Row],[PRODUZIDAS]]*VLOOKUP(Tabela2256789101112131415[[#This Row],[SKU]],Tabela24[#All],14,0)</f>
        <v>2.5760000000000001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>
        <v>9</v>
      </c>
      <c r="E144" s="2">
        <f>Tabela2256789101112131415[[#This Row],[PRODUZIDAS]]*VLOOKUP(Tabela2256789101112131415[[#This Row],[SKU]],Tabela24[#All],14,0)</f>
        <v>2.3194285714285714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18</v>
      </c>
      <c r="E146" s="2">
        <f>Tabela2256789101112131415[[#This Row],[PRODUZIDAS]]*VLOOKUP(Tabela2256789101112131415[[#This Row],[SKU]],Tabela24[#All],14,0)</f>
        <v>4.6388571428571428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26</v>
      </c>
      <c r="E150" s="2">
        <f>Tabela2256789101112131415[[#This Row],[PRODUZIDAS]]*VLOOKUP(Tabela2256789101112131415[[#This Row],[SKU]],Tabela24[#All],14,0)</f>
        <v>6.7005714285714291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>
        <v>18</v>
      </c>
      <c r="E153" s="2">
        <f>Tabela2256789101112131415[[#This Row],[PRODUZIDAS]]*VLOOKUP(Tabela2256789101112131415[[#This Row],[SKU]],Tabela24[#All],14,0)</f>
        <v>4.6388571428571428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>
        <v>1</v>
      </c>
      <c r="E156" s="2">
        <f>Tabela2256789101112131415[[#This Row],[PRODUZIDAS]]*VLOOKUP(Tabela2256789101112131415[[#This Row],[SKU]],Tabela24[#All],14,0)</f>
        <v>0.25771428571428573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16</v>
      </c>
      <c r="E192" s="2">
        <f>Tabela2256789101112131415[[#This Row],[PRODUZIDAS]]*VLOOKUP(Tabela2256789101112131415[[#This Row],[SKU]],Tabela24[#All],14,0)</f>
        <v>4.1215999999999999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33</v>
      </c>
      <c r="E194" s="2">
        <f>Tabela2256789101112131415[[#This Row],[PRODUZIDAS]]*VLOOKUP(Tabela2256789101112131415[[#This Row],[SKU]],Tabela24[#All],14,0)</f>
        <v>8.5007999999999999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>
        <v>97</v>
      </c>
      <c r="E197" s="2">
        <f>Tabela2256789101112131415[[#This Row],[PRODUZIDAS]]*VLOOKUP(Tabela2256789101112131415[[#This Row],[SKU]],Tabela24[#All],14,0)</f>
        <v>24.987199999999998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17</v>
      </c>
      <c r="E203" s="2">
        <f>Tabela2256789101112131415[[#This Row],[PRODUZIDAS]]*VLOOKUP(Tabela2256789101112131415[[#This Row],[SKU]],Tabela24[#All],14,0)</f>
        <v>4.3803333333333327</v>
      </c>
    </row>
    <row r="204" spans="2:5" x14ac:dyDescent="0.25">
      <c r="B204" s="3" t="s">
        <v>398</v>
      </c>
      <c r="C204" s="3" t="s">
        <v>399</v>
      </c>
      <c r="D204" s="1">
        <v>29</v>
      </c>
      <c r="E204" s="2">
        <f>Tabela2256789101112131415[[#This Row],[PRODUZIDAS]]*VLOOKUP(Tabela2256789101112131415[[#This Row],[SKU]],Tabela24[#All],14,0)</f>
        <v>7.4723333333333333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93</v>
      </c>
      <c r="E208" s="2">
        <f>Tabela2256789101112131415[[#This Row],[PRODUZIDAS]]*VLOOKUP(Tabela2256789101112131415[[#This Row],[SKU]],Tabela24[#All],14,0)</f>
        <v>23.962999999999997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>
        <v>27</v>
      </c>
      <c r="E212" s="2">
        <f>Tabela2256789101112131415[[#This Row],[PRODUZIDAS]]*VLOOKUP(Tabela2256789101112131415[[#This Row],[SKU]],Tabela24[#All],14,0)</f>
        <v>6.9569999999999999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>
        <v>16</v>
      </c>
      <c r="E226" s="2">
        <f>Tabela2256789101112131415[[#This Row],[PRODUZIDAS]]*VLOOKUP(Tabela2256789101112131415[[#This Row],[SKU]],Tabela24[#All],14,0)</f>
        <v>4.1234285714285717</v>
      </c>
    </row>
    <row r="227" spans="2:5" x14ac:dyDescent="0.25">
      <c r="B227" s="3" t="s">
        <v>444</v>
      </c>
      <c r="C227" s="3" t="s">
        <v>445</v>
      </c>
      <c r="D227" s="1">
        <v>1</v>
      </c>
      <c r="E227" s="2">
        <f>Tabela2256789101112131415[[#This Row],[PRODUZIDAS]]*VLOOKUP(Tabela2256789101112131415[[#This Row],[SKU]],Tabela24[#All],14,0)</f>
        <v>0.25771428571428573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>
        <v>10</v>
      </c>
      <c r="E233" s="2">
        <f>Tabela2256789101112131415[[#This Row],[PRODUZIDAS]]*VLOOKUP(Tabela2256789101112131415[[#This Row],[SKU]],Tabela24[#All],14,0)</f>
        <v>2.5771428571428574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>
        <v>1</v>
      </c>
      <c r="E258" s="2">
        <f>Tabela2256789101112131415[[#This Row],[PRODUZIDAS]]*VLOOKUP(Tabela2256789101112131415[[#This Row],[SKU]],Tabela24[#All],14,0)</f>
        <v>0.25151219512195133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>
        <v>2</v>
      </c>
      <c r="E297" s="2">
        <f>Tabela2256789101112131415[[#This Row],[PRODUZIDAS]]*VLOOKUP(Tabela2256789101112131415[[#This Row],[SKU]],Tabela24[#All],14,0)</f>
        <v>0.54545454545454541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>
        <v>1</v>
      </c>
      <c r="E440" s="2">
        <f>Tabela2256789101112131415[[#This Row],[PRODUZIDAS]]*VLOOKUP(Tabela2256789101112131415[[#This Row],[SKU]],Tabela24[#All],14,0)</f>
        <v>0.18920000000000006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>
        <v>2</v>
      </c>
      <c r="E443" s="2">
        <f>Tabela2256789101112131415[[#This Row],[PRODUZIDAS]]*VLOOKUP(Tabela2256789101112131415[[#This Row],[SKU]],Tabela24[#All],14,0)</f>
        <v>0.37840000000000013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20</v>
      </c>
      <c r="E557" s="2">
        <f>Tabela2256789101112131415[[#This Row],[PRODUZIDAS]]*VLOOKUP(Tabela2256789101112131415[[#This Row],[SKU]],Tabela24[#All],14,0)</f>
        <v>5.1520000000000001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20</v>
      </c>
      <c r="E626" s="2">
        <f>Tabela2256789101112131415[[#This Row],[PRODUZIDAS]]*VLOOKUP(Tabela2256789101112131415[[#This Row],[SKU]],Tabela24[#All],14,0)</f>
        <v>5.1520000000000001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>
        <v>30</v>
      </c>
      <c r="E648" s="2">
        <f>Tabela2256789101112131415[[#This Row],[PRODUZIDAS]]*VLOOKUP(Tabela2256789101112131415[[#This Row],[SKU]],Tabela24[#All],14,0)</f>
        <v>7.7299999999999995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>
        <v>34</v>
      </c>
      <c r="E654" s="2">
        <f>Tabela2256789101112131415[[#This Row],[PRODUZIDAS]]*VLOOKUP(Tabela2256789101112131415[[#This Row],[SKU]],Tabela24[#All],14,0)</f>
        <v>8.7606666666666655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>
        <v>11</v>
      </c>
      <c r="E658" s="2">
        <f>Tabela2256789101112131415[[#This Row],[PRODUZIDAS]]*VLOOKUP(Tabela2256789101112131415[[#This Row],[SKU]],Tabela24[#All],14,0)</f>
        <v>2.834857142857143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>
        <v>12</v>
      </c>
      <c r="E844" s="2">
        <f>Tabela2256789101112131415[[#This Row],[PRODUZIDAS]]*VLOOKUP(Tabela2256789101112131415[[#This Row],[SKU]],Tabela24[#All],14,0)</f>
        <v>2.8140000000000005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>
        <v>30</v>
      </c>
      <c r="E851" s="2">
        <f>Tabela2256789101112131415[[#This Row],[PRODUZIDAS]]*VLOOKUP(Tabela2256789101112131415[[#This Row],[SKU]],Tabela24[#All],14,0)</f>
        <v>7.035000000000001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2025-03-24T14:10:11Z</dcterms:modified>
</cp:coreProperties>
</file>