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13B0F47F-906C-4303-8F4D-FD65CAA1346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<sst xmlns="http://schemas.openxmlformats.org/spreadsheetml/2006/main" count="26032" uniqueCount="1899">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</sst>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45735</v>
      </c>
      <c r="C2" s="31"/>
      <c r="D2" s="33">
        <f>SUM(Tabela15[VALOR])</f>
        <v>5100.5519140311526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161.44903385518592</v>
      </c>
      <c r="D7" s="26"/>
      <c r="E7" s="26">
        <f>Tabela15[[#This Row],[VALOR]]-Tabela15[[#This Row],[Custo Setor]]</f>
        <v>161.44903385518592</v>
      </c>
    </row>
    <row r="8" spans="2:5" x14ac:dyDescent="0.25">
      <c r="B8" t="s">
        <v>1883</v>
      </c>
      <c r="C8" s="21">
        <f t="array" ref="C8">'2 - CORTE VOIL'!G4</f>
        <v>264.31902285714284</v>
      </c>
      <c r="D8" s="26"/>
      <c r="E8" s="26">
        <f>Tabela15[[#This Row],[VALOR]]-Tabela15[[#This Row],[Custo Setor]]</f>
        <v>264.31902285714284</v>
      </c>
    </row>
    <row r="9" spans="2:5" x14ac:dyDescent="0.25">
      <c r="B9" t="s">
        <v>1885</v>
      </c>
      <c r="C9" s="21">
        <f t="array" ref="C9">'3 - BAINHA CONTINUA'!G4</f>
        <v>80.82502599999998</v>
      </c>
      <c r="D9" s="26"/>
      <c r="E9" s="26">
        <f>Tabela15[[#This Row],[VALOR]]-Tabela15[[#This Row],[Custo Setor]]</f>
        <v>80.82502599999998</v>
      </c>
    </row>
    <row r="10" spans="2:5" x14ac:dyDescent="0.25">
      <c r="B10" t="s">
        <v>1884</v>
      </c>
      <c r="C10" s="21">
        <f t="array" ref="C10">'4 - BARRADO'!G4</f>
        <v>644.0596476190475</v>
      </c>
      <c r="D10" s="26"/>
      <c r="E10" s="26">
        <f>Tabela15[[#This Row],[VALOR]]-Tabela15[[#This Row],[Custo Setor]]</f>
        <v>644.0596476190475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818.86933637156483</v>
      </c>
      <c r="D13" s="26"/>
      <c r="E13" s="26">
        <f>Tabela15[[#This Row],[VALOR]]-Tabela15[[#This Row],[Custo Setor]]</f>
        <v>818.86933637156483</v>
      </c>
    </row>
    <row r="14" spans="2:5" x14ac:dyDescent="0.25">
      <c r="B14" t="s">
        <v>1889</v>
      </c>
      <c r="C14" s="21">
        <f>'8 - ACABAMENTO'!G4</f>
        <v>716.11049999999989</v>
      </c>
      <c r="D14" s="26"/>
      <c r="E14" s="26">
        <f>Tabela15[[#This Row],[VALOR]]-Tabela15[[#This Row],[Custo Setor]]</f>
        <v>716.11049999999989</v>
      </c>
    </row>
    <row r="15" spans="2:5" x14ac:dyDescent="0.25">
      <c r="B15" t="s">
        <v>1890</v>
      </c>
      <c r="C15" s="21">
        <f t="array" ref="C15">'9 - FURO'!G4</f>
        <v>491.0877928571428</v>
      </c>
      <c r="D15" s="26"/>
      <c r="E15" s="26">
        <f>Tabela15[[#This Row],[VALOR]]-Tabela15[[#This Row],[Custo Setor]]</f>
        <v>491.0877928571428</v>
      </c>
    </row>
    <row r="16" spans="2:5" x14ac:dyDescent="0.25">
      <c r="B16" t="s">
        <v>1891</v>
      </c>
      <c r="C16" s="21">
        <f t="array" ref="C16">'10 - ILHOS'!G4</f>
        <v>665.50479112554103</v>
      </c>
      <c r="D16" s="26"/>
      <c r="E16" s="26">
        <f>Tabela15[[#This Row],[VALOR]]-Tabela15[[#This Row],[Custo Setor]]</f>
        <v>665.50479112554103</v>
      </c>
    </row>
    <row r="17" spans="2:5" x14ac:dyDescent="0.25">
      <c r="B17" t="s">
        <v>1892</v>
      </c>
      <c r="C17" s="21">
        <f t="array" ref="C17">'11 - DOBRA'!G4</f>
        <v>1029.3906245554319</v>
      </c>
      <c r="D17" s="26"/>
      <c r="E17" s="26">
        <f>Tabela15[[#This Row],[VALOR]]-Tabela15[[#This Row],[Custo Setor]]</f>
        <v>1029.3906245554319</v>
      </c>
    </row>
    <row r="18" spans="2:5" x14ac:dyDescent="0.25">
      <c r="B18" t="s">
        <v>1893</v>
      </c>
      <c r="C18" s="21">
        <f t="array" ref="C18">'12 - EMBALAGEM'!G4</f>
        <v>228.93613879009612</v>
      </c>
      <c r="D18" s="26"/>
      <c r="E18" s="26">
        <f>Tabela15[[#This Row],[VALOR]]-Tabela15[[#This Row],[Custo Setor]]</f>
        <v>228.93613879009612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5100.5519140311526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8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161.44903385518592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45</v>
      </c>
      <c r="E27" s="2">
        <f>Tabela2[[#This Row],[PRODUZIDAS]]*VLOOKUP(Tabela2[[#This Row],[SKU]],Tabela24[#All],3,0)</f>
        <v>11.58904109589041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>
        <v>10</v>
      </c>
      <c r="E38" s="2">
        <f>Tabela2[[#This Row],[PRODUZIDAS]]*VLOOKUP(Tabela2[[#This Row],[SKU]],Tabela24[#All],3,0)</f>
        <v>2.7041095890410953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>
        <v>48</v>
      </c>
      <c r="E41" s="2">
        <f>Tabela2[[#This Row],[PRODUZIDAS]]*VLOOKUP(Tabela2[[#This Row],[SKU]],Tabela24[#All],3,0)</f>
        <v>12.979726027397259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15</v>
      </c>
      <c r="E66" s="2">
        <f>Tabela2[[#This Row],[PRODUZIDAS]]*VLOOKUP(Tabela2[[#This Row],[SKU]],Tabela24[#All],3,0)</f>
        <v>4.0634999999999994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30</v>
      </c>
      <c r="E69" s="2">
        <f>Tabela2[[#This Row],[PRODUZIDAS]]*VLOOKUP(Tabela2[[#This Row],[SKU]],Tabela24[#All],3,0)</f>
        <v>8.1269999999999989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>
        <v>100</v>
      </c>
      <c r="E80" s="2">
        <f>Tabela2[[#This Row],[PRODUZIDAS]]*VLOOKUP(Tabela2[[#This Row],[SKU]],Tabela24[#All],3,0)</f>
        <v>27.089999999999996</v>
      </c>
    </row>
    <row r="81" spans="2:5" x14ac:dyDescent="0.25">
      <c r="B81" s="3" t="s">
        <v>152</v>
      </c>
      <c r="C81" s="3" t="s">
        <v>153</v>
      </c>
      <c r="D81" s="1">
        <v>50</v>
      </c>
      <c r="E81" s="2">
        <f>Tabela2[[#This Row],[PRODUZIDAS]]*VLOOKUP(Tabela2[[#This Row],[SKU]],Tabela24[#All],3,0)</f>
        <v>13.544999999999998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>
        <v>100</v>
      </c>
      <c r="E83" s="2">
        <f>Tabela2[[#This Row],[PRODUZIDAS]]*VLOOKUP(Tabela2[[#This Row],[SKU]],Tabela24[#All],3,0)</f>
        <v>27.089999999999996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>
        <v>22</v>
      </c>
      <c r="E102" s="2">
        <f>Tabela2[[#This Row],[PRODUZIDAS]]*VLOOKUP(Tabela2[[#This Row],[SKU]],Tabela24[#All],3,0)</f>
        <v>5.9597999999999995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>
        <v>2</v>
      </c>
      <c r="E156" s="2">
        <f>Tabela2[[#This Row],[PRODUZIDAS]]*VLOOKUP(Tabela2[[#This Row],[SKU]],Tabela24[#All],3,0)</f>
        <v>0.64428571428571435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>
        <v>2</v>
      </c>
      <c r="E158" s="2">
        <f>Tabela2[[#This Row],[PRODUZIDAS]]*VLOOKUP(Tabela2[[#This Row],[SKU]],Tabela24[#All],3,0)</f>
        <v>0.64428571428571435</v>
      </c>
    </row>
    <row r="159" spans="2:5" x14ac:dyDescent="0.25">
      <c r="B159" s="3" t="s">
        <v>308</v>
      </c>
      <c r="C159" s="3" t="s">
        <v>309</v>
      </c>
      <c r="D159" s="1">
        <v>2</v>
      </c>
      <c r="E159" s="2">
        <f>Tabela2[[#This Row],[PRODUZIDAS]]*VLOOKUP(Tabela2[[#This Row],[SKU]],Tabela24[#All],3,0)</f>
        <v>0.64428571428571435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300</v>
      </c>
      <c r="E192" s="2">
        <f>Tabela2[[#This Row],[PRODUZIDAS]]*VLOOKUP(Tabela2[[#This Row],[SKU]],Tabela24[#All],3,0)</f>
        <v>46.367999999999995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66" workbookViewId="0">
      <selection activeCell="D192" sqref="D19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264.31902285714284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>
        <v>3</v>
      </c>
      <c r="E156" s="2">
        <f>Tabela225[[#This Row],[PRODUZIDAS]]*VLOOKUP(Tabela225[[#This Row],[SKU]],Tabela24[#All],4,0)</f>
        <v>4.4455714285714283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>
        <v>5</v>
      </c>
      <c r="E158" s="2">
        <f>Tabela225[[#This Row],[PRODUZIDAS]]*VLOOKUP(Tabela225[[#This Row],[SKU]],Tabela24[#All],4,0)</f>
        <v>7.4092857142857138</v>
      </c>
    </row>
    <row r="159" spans="2:5" x14ac:dyDescent="0.25">
      <c r="B159" s="3" t="s">
        <v>308</v>
      </c>
      <c r="C159" s="3" t="s">
        <v>309</v>
      </c>
      <c r="D159" s="1">
        <v>5</v>
      </c>
      <c r="E159" s="2">
        <f>Tabela225[[#This Row],[PRODUZIDAS]]*VLOOKUP(Tabela225[[#This Row],[SKU]],Tabela24[#All],4,0)</f>
        <v>7.4092857142857138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453</v>
      </c>
      <c r="E192" s="2">
        <f>Tabela225[[#This Row],[PRODUZIDAS]]*VLOOKUP(Tabela225[[#This Row],[SKU]],Tabela24[#All],4,0)</f>
        <v>245.05488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78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80.82502599999998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>
        <v>10.41</v>
      </c>
      <c r="E145" s="2">
        <f>Tabela2256[[#This Row],[PRODUZIDAS]]*VLOOKUP(Tabela2256[[#This Row],[SKU]],Tabela24[#All],5,0)</f>
        <v>4.6949100000000001</v>
      </c>
    </row>
    <row r="146" spans="2:5" x14ac:dyDescent="0.25">
      <c r="B146" s="3" t="s">
        <v>282</v>
      </c>
      <c r="C146" s="3" t="s">
        <v>283</v>
      </c>
      <c r="D146" s="1">
        <v>10.41</v>
      </c>
      <c r="E146" s="2">
        <f>Tabela2256[[#This Row],[PRODUZIDAS]]*VLOOKUP(Tabela2256[[#This Row],[SKU]],Tabela24[#All],5,0)</f>
        <v>4.6949100000000001</v>
      </c>
    </row>
    <row r="147" spans="2:5" x14ac:dyDescent="0.25">
      <c r="B147" s="3" t="s">
        <v>284</v>
      </c>
      <c r="C147" s="3" t="s">
        <v>285</v>
      </c>
      <c r="D147" s="1">
        <v>10.41</v>
      </c>
      <c r="E147" s="2">
        <f>Tabela2256[[#This Row],[PRODUZIDAS]]*VLOOKUP(Tabela2256[[#This Row],[SKU]],Tabela24[#All],5,0)</f>
        <v>4.6949100000000001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518.16999999999996</v>
      </c>
      <c r="E192" s="2">
        <f>Tabela2256[[#This Row],[PRODUZIDAS]]*VLOOKUP(Tabela2256[[#This Row],[SKU]],Tabela24[#All],5,0)</f>
        <v>66.740295999999987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77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644.0596476190475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7</v>
      </c>
      <c r="E108" s="2">
        <f>Tabela22567[[#This Row],[PRODUZIDAS]]*VLOOKUP(Tabela22567[[#This Row],[SKU]],Tabela24[#All],6,0)</f>
        <v>8.1143999999999981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30</v>
      </c>
      <c r="E111" s="2">
        <f>Tabela22567[[#This Row],[PRODUZIDAS]]*VLOOKUP(Tabela22567[[#This Row],[SKU]],Tabela24[#All],6,0)</f>
        <v>34.775999999999996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3.5</v>
      </c>
      <c r="E122" s="2">
        <f>Tabela22567[[#This Row],[PRODUZIDAS]]*VLOOKUP(Tabela22567[[#This Row],[SKU]],Tabela24[#All],6,0)</f>
        <v>4.5091666666666663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>
        <v>5</v>
      </c>
      <c r="E135" s="2">
        <f>Tabela22567[[#This Row],[PRODUZIDAS]]*VLOOKUP(Tabela22567[[#This Row],[SKU]],Tabela24[#All],6,0)</f>
        <v>6.4416666666666664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98.5</v>
      </c>
      <c r="E144" s="2">
        <f>Tabela22567[[#This Row],[PRODUZIDAS]]*VLOOKUP(Tabela22567[[#This Row],[SKU]],Tabela24[#All],6,0)</f>
        <v>126.92428571428573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>
        <v>3</v>
      </c>
      <c r="E156" s="2">
        <f>Tabela22567[[#This Row],[PRODUZIDAS]]*VLOOKUP(Tabela22567[[#This Row],[SKU]],Tabela24[#All],6,0)</f>
        <v>3.8657142857142861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>
        <v>5</v>
      </c>
      <c r="E158" s="2">
        <f>Tabela22567[[#This Row],[PRODUZIDAS]]*VLOOKUP(Tabela22567[[#This Row],[SKU]],Tabela24[#All],6,0)</f>
        <v>6.4428571428571431</v>
      </c>
    </row>
    <row r="159" spans="2:5" x14ac:dyDescent="0.25">
      <c r="B159" s="3" t="s">
        <v>308</v>
      </c>
      <c r="C159" s="3" t="s">
        <v>309</v>
      </c>
      <c r="D159" s="1">
        <v>5</v>
      </c>
      <c r="E159" s="2">
        <f>Tabela22567[[#This Row],[PRODUZIDAS]]*VLOOKUP(Tabela22567[[#This Row],[SKU]],Tabela24[#All],6,0)</f>
        <v>6.4428571428571431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68.5</v>
      </c>
      <c r="E192" s="2">
        <f>Tabela22567[[#This Row],[PRODUZIDAS]]*VLOOKUP(Tabela22567[[#This Row],[SKU]],Tabela24[#All],6,0)</f>
        <v>79.405199999999979</v>
      </c>
    </row>
    <row r="193" spans="2:5" x14ac:dyDescent="0.25">
      <c r="B193" s="3" t="s">
        <v>376</v>
      </c>
      <c r="C193" s="3" t="s">
        <v>377</v>
      </c>
      <c r="D193" s="1">
        <v>15.5</v>
      </c>
      <c r="E193" s="2">
        <f>Tabela22567[[#This Row],[PRODUZIDAS]]*VLOOKUP(Tabela22567[[#This Row],[SKU]],Tabela24[#All],6,0)</f>
        <v>17.967599999999997</v>
      </c>
    </row>
    <row r="194" spans="2:5" x14ac:dyDescent="0.25">
      <c r="B194" s="3" t="s">
        <v>378</v>
      </c>
      <c r="C194" s="3" t="s">
        <v>379</v>
      </c>
      <c r="D194" s="1">
        <v>59.5</v>
      </c>
      <c r="E194" s="2">
        <f>Tabela22567[[#This Row],[PRODUZIDAS]]*VLOOKUP(Tabela22567[[#This Row],[SKU]],Tabela24[#All],6,0)</f>
        <v>68.972399999999993</v>
      </c>
    </row>
    <row r="195" spans="2:5" x14ac:dyDescent="0.25">
      <c r="B195" s="3" t="s">
        <v>380</v>
      </c>
      <c r="C195" s="3" t="s">
        <v>381</v>
      </c>
      <c r="D195" s="1">
        <v>50</v>
      </c>
      <c r="E195" s="2">
        <f>Tabela22567[[#This Row],[PRODUZIDAS]]*VLOOKUP(Tabela22567[[#This Row],[SKU]],Tabela24[#All],6,0)</f>
        <v>57.959999999999987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Tabela22567[[#This Row],[PRODUZIDAS]]*VLOOKUP(Tabela22567[[#This Row],[SKU]],Tabela24[#All],6,0)</f>
        <v>25.766666666666666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100</v>
      </c>
      <c r="E205" s="2">
        <f>Tabela22567[[#This Row],[PRODUZIDAS]]*VLOOKUP(Tabela22567[[#This Row],[SKU]],Tabela24[#All],6,0)</f>
        <v>128.83333333333334</v>
      </c>
    </row>
    <row r="206" spans="2:5" x14ac:dyDescent="0.25">
      <c r="B206" s="3" t="s">
        <v>402</v>
      </c>
      <c r="C206" s="3" t="s">
        <v>403</v>
      </c>
      <c r="D206" s="1">
        <v>1.5</v>
      </c>
      <c r="E206" s="2">
        <f>Tabela22567[[#This Row],[PRODUZIDAS]]*VLOOKUP(Tabela22567[[#This Row],[SKU]],Tabela24[#All],6,0)</f>
        <v>1.9325000000000001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>
        <v>50</v>
      </c>
      <c r="E210" s="2">
        <f>Tabela22567[[#This Row],[PRODUZIDAS]]*VLOOKUP(Tabela22567[[#This Row],[SKU]],Tabela24[#All],6,0)</f>
        <v>64.416666666666671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>
        <v>1</v>
      </c>
      <c r="E217" s="2">
        <f>Tabela22567[[#This Row],[PRODUZIDAS]]*VLOOKUP(Tabela22567[[#This Row],[SKU]],Tabela24[#All],6,0)</f>
        <v>1.2883333333333333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8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818.86933637156483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>
        <v>45.5</v>
      </c>
      <c r="E13" s="2">
        <f>Tabela225678910[[#This Row],[PRODUZIDAS]]*VLOOKUP(Tabela225678910[[#This Row],[SKU]],Tabela24[#All],9,0)</f>
        <v>18.595652173913038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>
        <v>50</v>
      </c>
      <c r="E41" s="2">
        <f>Tabela225678910[[#This Row],[PRODUZIDAS]]*VLOOKUP(Tabela225678910[[#This Row],[SKU]],Tabela24[#All],9,0)</f>
        <v>33.479452054794521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Tabela225678910[[#This Row],[PRODUZIDAS]]*VLOOKUP(Tabela225678910[[#This Row],[SKU]],Tabela24[#All],9,0)</f>
        <v>14.705999999999996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190</v>
      </c>
      <c r="E147" s="2">
        <f>Tabela225678910[[#This Row],[PRODUZIDAS]]*VLOOKUP(Tabela225678910[[#This Row],[SKU]],Tabela24[#All],9,0)</f>
        <v>195.86285714285717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>
        <v>2</v>
      </c>
      <c r="E156" s="2">
        <f>Tabela225678910[[#This Row],[PRODUZIDAS]]*VLOOKUP(Tabela225678910[[#This Row],[SKU]],Tabela24[#All],9,0)</f>
        <v>2.0617142857142858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>
        <v>2</v>
      </c>
      <c r="E158" s="2">
        <f>Tabela225678910[[#This Row],[PRODUZIDAS]]*VLOOKUP(Tabela225678910[[#This Row],[SKU]],Tabela24[#All],9,0)</f>
        <v>2.0617142857142858</v>
      </c>
    </row>
    <row r="159" spans="2:5" x14ac:dyDescent="0.25">
      <c r="B159" s="3" t="s">
        <v>308</v>
      </c>
      <c r="C159" s="3" t="s">
        <v>309</v>
      </c>
      <c r="D159" s="1">
        <v>2</v>
      </c>
      <c r="E159" s="2">
        <f>Tabela225678910[[#This Row],[PRODUZIDAS]]*VLOOKUP(Tabela225678910[[#This Row],[SKU]],Tabela24[#All],9,0)</f>
        <v>2.0617142857142858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80</v>
      </c>
      <c r="E192" s="2">
        <f>Tabela225678910[[#This Row],[PRODUZIDAS]]*VLOOKUP(Tabela225678910[[#This Row],[SKU]],Tabela24[#All],9,0)</f>
        <v>51.52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Tabela225678910[[#This Row],[PRODUZIDAS]]*VLOOKUP(Tabela225678910[[#This Row],[SKU]],Tabela24[#All],9,0)</f>
        <v>32.200000000000003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>
        <v>1</v>
      </c>
      <c r="E235" s="2">
        <f>Tabela225678910[[#This Row],[PRODUZIDAS]]*VLOOKUP(Tabela225678910[[#This Row],[SKU]],Tabela24[#All],9,0)</f>
        <v>1.0308571428571429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100</v>
      </c>
      <c r="E593" s="2">
        <f>Tabela225678910[[#This Row],[PRODUZIDAS]]*VLOOKUP(Tabela225678910[[#This Row],[SKU]],Tabela24[#All],9,0)</f>
        <v>103.08571428571429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70</v>
      </c>
      <c r="E638" s="2">
        <f>Tabela225678910[[#This Row],[PRODUZIDAS]]*VLOOKUP(Tabela225678910[[#This Row],[SKU]],Tabela24[#All],9,0)</f>
        <v>67.637500000000003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>
        <v>27.5</v>
      </c>
      <c r="E646" s="2">
        <f>Tabela225678910[[#This Row],[PRODUZIDAS]]*VLOOKUP(Tabela225678910[[#This Row],[SKU]],Tabela24[#All],9,0)</f>
        <v>26.571874999999999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>
        <v>30</v>
      </c>
      <c r="E648" s="2">
        <f>Tabela225678910[[#This Row],[PRODUZIDAS]]*VLOOKUP(Tabela225678910[[#This Row],[SKU]],Tabela24[#All],9,0)</f>
        <v>28.987499999999997</v>
      </c>
    </row>
    <row r="649" spans="2:5" x14ac:dyDescent="0.25">
      <c r="B649" s="3" t="s">
        <v>1288</v>
      </c>
      <c r="C649" s="3" t="s">
        <v>1289</v>
      </c>
      <c r="D649" s="1">
        <v>50</v>
      </c>
      <c r="E649" s="2">
        <f>Tabela225678910[[#This Row],[PRODUZIDAS]]*VLOOKUP(Tabela225678910[[#This Row],[SKU]],Tabela24[#All],9,0)</f>
        <v>48.3125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>
        <v>14.5</v>
      </c>
      <c r="E652" s="2">
        <f>Tabela225678910[[#This Row],[PRODUZIDAS]]*VLOOKUP(Tabela225678910[[#This Row],[SKU]],Tabela24[#All],9,0)</f>
        <v>14.010624999999999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>
        <v>5.5</v>
      </c>
      <c r="E654" s="2">
        <f>Tabela225678910[[#This Row],[PRODUZIDAS]]*VLOOKUP(Tabela225678910[[#This Row],[SKU]],Tabela24[#All],9,0)</f>
        <v>5.3143750000000001</v>
      </c>
    </row>
    <row r="655" spans="2:5" x14ac:dyDescent="0.25">
      <c r="B655" s="3" t="s">
        <v>1300</v>
      </c>
      <c r="C655" s="3" t="s">
        <v>1301</v>
      </c>
      <c r="D655" s="1">
        <v>60</v>
      </c>
      <c r="E655" s="2">
        <f>Tabela225678910[[#This Row],[PRODUZIDAS]]*VLOOKUP(Tabela225678910[[#This Row],[SKU]],Tabela24[#All],9,0)</f>
        <v>57.974999999999994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>
        <v>30</v>
      </c>
      <c r="E664" s="2">
        <f>Tabela225678910[[#This Row],[PRODUZIDAS]]*VLOOKUP(Tabela225678910[[#This Row],[SKU]],Tabela24[#All],9,0)</f>
        <v>30.925714285714289</v>
      </c>
    </row>
    <row r="665" spans="2:5" x14ac:dyDescent="0.25">
      <c r="B665" s="3" t="s">
        <v>1320</v>
      </c>
      <c r="C665" s="3" t="s">
        <v>1321</v>
      </c>
      <c r="D665" s="1">
        <v>30</v>
      </c>
      <c r="E665" s="2">
        <f>Tabela225678910[[#This Row],[PRODUZIDAS]]*VLOOKUP(Tabela225678910[[#This Row],[SKU]],Tabela24[#All],9,0)</f>
        <v>30.925714285714289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>
        <v>20</v>
      </c>
      <c r="E678" s="2">
        <f>Tabela225678910[[#This Row],[PRODUZIDAS]]*VLOOKUP(Tabela225678910[[#This Row],[SKU]],Tabela24[#All],9,0)</f>
        <v>20.617142857142859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>
        <v>30</v>
      </c>
      <c r="E682" s="2">
        <f>Tabela225678910[[#This Row],[PRODUZIDAS]]*VLOOKUP(Tabela225678910[[#This Row],[SKU]],Tabela24[#All],9,0)</f>
        <v>30.925714285714289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04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716.11049999999989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>
        <v>36</v>
      </c>
      <c r="E113" s="2">
        <f>Tabela22567891011[[#This Row],[PRODUZIDAS]]*VLOOKUP(Tabela22567891011[[#This Row],[SKU]],Tabela24[#All],10,0)</f>
        <v>23.184000000000001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5</v>
      </c>
      <c r="E146" s="2">
        <f>Tabela22567891011[[#This Row],[PRODUZIDAS]]*VLOOKUP(Tabela22567891011[[#This Row],[SKU]],Tabela24[#All],10,0)</f>
        <v>5.798571428571428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>
        <v>2</v>
      </c>
      <c r="E156" s="2">
        <f>Tabela22567891011[[#This Row],[PRODUZIDAS]]*VLOOKUP(Tabela22567891011[[#This Row],[SKU]],Tabela24[#All],10,0)</f>
        <v>2.3194285714285714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>
        <v>2</v>
      </c>
      <c r="E158" s="2">
        <f>Tabela22567891011[[#This Row],[PRODUZIDAS]]*VLOOKUP(Tabela22567891011[[#This Row],[SKU]],Tabela24[#All],10,0)</f>
        <v>2.3194285714285714</v>
      </c>
    </row>
    <row r="159" spans="2:5" x14ac:dyDescent="0.25">
      <c r="B159" s="3" t="s">
        <v>308</v>
      </c>
      <c r="C159" s="3" t="s">
        <v>309</v>
      </c>
      <c r="D159" s="1">
        <v>2</v>
      </c>
      <c r="E159" s="2">
        <f>Tabela22567891011[[#This Row],[PRODUZIDAS]]*VLOOKUP(Tabela22567891011[[#This Row],[SKU]],Tabela24[#All],10,0)</f>
        <v>2.3194285714285714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Tabela22567891011[[#This Row],[PRODUZIDAS]]*VLOOKUP(Tabela22567891011[[#This Row],[SKU]],Tabela24[#All],10,0)</f>
        <v>6.44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48</v>
      </c>
      <c r="E194" s="2">
        <f>Tabela22567891011[[#This Row],[PRODUZIDAS]]*VLOOKUP(Tabela22567891011[[#This Row],[SKU]],Tabela24[#All],10,0)</f>
        <v>30.911999999999999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49.5</v>
      </c>
      <c r="E197" s="2">
        <f>Tabela22567891011[[#This Row],[PRODUZIDAS]]*VLOOKUP(Tabela22567891011[[#This Row],[SKU]],Tabela24[#All],10,0)</f>
        <v>31.878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>
        <v>30</v>
      </c>
      <c r="E204" s="2">
        <f>Tabela22567891011[[#This Row],[PRODUZIDAS]]*VLOOKUP(Tabela22567891011[[#This Row],[SKU]],Tabela24[#All],10,0)</f>
        <v>27.054999999999996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19.5</v>
      </c>
      <c r="E226" s="2">
        <f>Tabela22567891011[[#This Row],[PRODUZIDAS]]*VLOOKUP(Tabela22567891011[[#This Row],[SKU]],Tabela24[#All],10,0)</f>
        <v>22.614428571428572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65</v>
      </c>
      <c r="E231" s="2">
        <f>Tabela22567891011[[#This Row],[PRODUZIDAS]]*VLOOKUP(Tabela22567891011[[#This Row],[SKU]],Tabela24[#All],10,0)</f>
        <v>75.381428571428572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65</v>
      </c>
      <c r="E593" s="2">
        <f>Tabela22567891011[[#This Row],[PRODUZIDAS]]*VLOOKUP(Tabela22567891011[[#This Row],[SKU]],Tabela24[#All],10,0)</f>
        <v>75.381428571428572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>
        <v>27.5</v>
      </c>
      <c r="E646" s="2">
        <f>Tabela22567891011[[#This Row],[PRODUZIDAS]]*VLOOKUP(Tabela22567891011[[#This Row],[SKU]],Tabela24[#All],10,0)</f>
        <v>24.800416666666663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>
        <v>29</v>
      </c>
      <c r="E648" s="2">
        <f>Tabela22567891011[[#This Row],[PRODUZIDAS]]*VLOOKUP(Tabela22567891011[[#This Row],[SKU]],Tabela24[#All],10,0)</f>
        <v>26.15316666666666</v>
      </c>
    </row>
    <row r="649" spans="2:5" x14ac:dyDescent="0.25">
      <c r="B649" s="3" t="s">
        <v>1288</v>
      </c>
      <c r="C649" s="3" t="s">
        <v>1289</v>
      </c>
      <c r="D649" s="1">
        <v>50</v>
      </c>
      <c r="E649" s="2">
        <f>Tabela22567891011[[#This Row],[PRODUZIDAS]]*VLOOKUP(Tabela22567891011[[#This Row],[SKU]],Tabela24[#All],10,0)</f>
        <v>45.091666666666654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>
        <v>15</v>
      </c>
      <c r="E652" s="2">
        <f>Tabela22567891011[[#This Row],[PRODUZIDAS]]*VLOOKUP(Tabela22567891011[[#This Row],[SKU]],Tabela24[#All],10,0)</f>
        <v>13.527499999999998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>
        <v>10</v>
      </c>
      <c r="E654" s="2">
        <f>Tabela22567891011[[#This Row],[PRODUZIDAS]]*VLOOKUP(Tabela22567891011[[#This Row],[SKU]],Tabela24[#All],10,0)</f>
        <v>9.0183333333333309</v>
      </c>
    </row>
    <row r="655" spans="2:5" x14ac:dyDescent="0.25">
      <c r="B655" s="3" t="s">
        <v>1300</v>
      </c>
      <c r="C655" s="3" t="s">
        <v>1301</v>
      </c>
      <c r="D655" s="1">
        <v>57.5</v>
      </c>
      <c r="E655" s="2">
        <f>Tabela22567891011[[#This Row],[PRODUZIDAS]]*VLOOKUP(Tabela22567891011[[#This Row],[SKU]],Tabela24[#All],10,0)</f>
        <v>51.855416666666656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>
        <v>20</v>
      </c>
      <c r="E676" s="2">
        <f>Tabela22567891011[[#This Row],[PRODUZIDAS]]*VLOOKUP(Tabela22567891011[[#This Row],[SKU]],Tabela24[#All],10,0)</f>
        <v>23.194285714285712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>
        <v>22</v>
      </c>
      <c r="E678" s="2">
        <f>Tabela22567891011[[#This Row],[PRODUZIDAS]]*VLOOKUP(Tabela22567891011[[#This Row],[SKU]],Tabela24[#All],10,0)</f>
        <v>25.513714285714286</v>
      </c>
    </row>
    <row r="679" spans="2:5" x14ac:dyDescent="0.25">
      <c r="B679" s="3" t="s">
        <v>1348</v>
      </c>
      <c r="C679" s="3" t="s">
        <v>1349</v>
      </c>
      <c r="D679" s="1">
        <v>54</v>
      </c>
      <c r="E679" s="2">
        <f>Tabela22567891011[[#This Row],[PRODUZIDAS]]*VLOOKUP(Tabela22567891011[[#This Row],[SKU]],Tabela24[#All],10,0)</f>
        <v>62.624571428571429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>
        <v>37.5</v>
      </c>
      <c r="E682" s="2">
        <f>Tabela22567891011[[#This Row],[PRODUZIDAS]]*VLOOKUP(Tabela22567891011[[#This Row],[SKU]],Tabela24[#All],10,0)</f>
        <v>43.489285714285714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>
        <v>42.5</v>
      </c>
      <c r="E684" s="2">
        <f>Tabela22567891011[[#This Row],[PRODUZIDAS]]*VLOOKUP(Tabela22567891011[[#This Row],[SKU]],Tabela24[#All],10,0)</f>
        <v>49.287857142857142</v>
      </c>
    </row>
    <row r="685" spans="2:5" x14ac:dyDescent="0.25">
      <c r="B685" s="3" t="s">
        <v>1360</v>
      </c>
      <c r="C685" s="3" t="s">
        <v>1361</v>
      </c>
      <c r="D685" s="1">
        <v>31</v>
      </c>
      <c r="E685" s="2">
        <f>Tabela22567891011[[#This Row],[PRODUZIDAS]]*VLOOKUP(Tabela22567891011[[#This Row],[SKU]],Tabela24[#All],10,0)</f>
        <v>35.951142857142855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491.0877928571428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35</v>
      </c>
      <c r="E126" s="2">
        <f>Tabela2256789101112[[#This Row],[PRODUZIDAS]]*VLOOKUP(Tabela2256789101112[[#This Row],[SKU]],Tabela24[#All],11,0)</f>
        <v>24.800416666666663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10</v>
      </c>
      <c r="E146" s="2">
        <f>Tabela2256789101112[[#This Row],[PRODUZIDAS]]*VLOOKUP(Tabela2256789101112[[#This Row],[SKU]],Tabela24[#All],11,0)</f>
        <v>7.7314285714285713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>
        <v>75</v>
      </c>
      <c r="E153" s="2">
        <f>Tabela2256789101112[[#This Row],[PRODUZIDAS]]*VLOOKUP(Tabela2256789101112[[#This Row],[SKU]],Tabela24[#All],11,0)</f>
        <v>57.985714285714288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>
        <v>2</v>
      </c>
      <c r="E156" s="2">
        <f>Tabela2256789101112[[#This Row],[PRODUZIDAS]]*VLOOKUP(Tabela2256789101112[[#This Row],[SKU]],Tabela24[#All],11,0)</f>
        <v>1.5462857142857143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>
        <v>2</v>
      </c>
      <c r="E158" s="2">
        <f>Tabela2256789101112[[#This Row],[PRODUZIDAS]]*VLOOKUP(Tabela2256789101112[[#This Row],[SKU]],Tabela24[#All],11,0)</f>
        <v>1.5462857142857143</v>
      </c>
    </row>
    <row r="159" spans="2:5" x14ac:dyDescent="0.25">
      <c r="B159" s="3" t="s">
        <v>308</v>
      </c>
      <c r="C159" s="3" t="s">
        <v>309</v>
      </c>
      <c r="D159" s="1">
        <v>2</v>
      </c>
      <c r="E159" s="2">
        <f>Tabela2256789101112[[#This Row],[PRODUZIDAS]]*VLOOKUP(Tabela2256789101112[[#This Row],[SKU]],Tabela24[#All],11,0)</f>
        <v>1.5462857142857143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68</v>
      </c>
      <c r="E197" s="2">
        <f>Tabela2256789101112[[#This Row],[PRODUZIDAS]]*VLOOKUP(Tabela2256789101112[[#This Row],[SKU]],Tabela24[#All],11,0)</f>
        <v>44.667839999999998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12</v>
      </c>
      <c r="E200" s="2">
        <f>Tabela2256789101112[[#This Row],[PRODUZIDAS]]*VLOOKUP(Tabela2256789101112[[#This Row],[SKU]],Tabela24[#All],11,0)</f>
        <v>7.8825599999999998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>
        <v>27.5</v>
      </c>
      <c r="E646" s="2">
        <f>Tabela2256789101112[[#This Row],[PRODUZIDAS]]*VLOOKUP(Tabela2256789101112[[#This Row],[SKU]],Tabela24[#All],11,0)</f>
        <v>19.486041666666665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>
        <v>28.5</v>
      </c>
      <c r="E648" s="2">
        <f>Tabela2256789101112[[#This Row],[PRODUZIDAS]]*VLOOKUP(Tabela2256789101112[[#This Row],[SKU]],Tabela24[#All],11,0)</f>
        <v>20.194624999999998</v>
      </c>
    </row>
    <row r="649" spans="2:5" x14ac:dyDescent="0.25">
      <c r="B649" s="3" t="s">
        <v>1288</v>
      </c>
      <c r="C649" s="3" t="s">
        <v>1289</v>
      </c>
      <c r="D649" s="1">
        <v>50</v>
      </c>
      <c r="E649" s="2">
        <f>Tabela2256789101112[[#This Row],[PRODUZIDAS]]*VLOOKUP(Tabela2256789101112[[#This Row],[SKU]],Tabela24[#All],11,0)</f>
        <v>35.42916666666666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>
        <v>15</v>
      </c>
      <c r="E652" s="2">
        <f>Tabela2256789101112[[#This Row],[PRODUZIDAS]]*VLOOKUP(Tabela2256789101112[[#This Row],[SKU]],Tabela24[#All],11,0)</f>
        <v>10.628749999999998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>
        <v>57</v>
      </c>
      <c r="E655" s="2">
        <f>Tabela2256789101112[[#This Row],[PRODUZIDAS]]*VLOOKUP(Tabela2256789101112[[#This Row],[SKU]],Tabela24[#All],11,0)</f>
        <v>40.389249999999997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>
        <v>60</v>
      </c>
      <c r="E657" s="2">
        <f>Tabela2256789101112[[#This Row],[PRODUZIDAS]]*VLOOKUP(Tabela2256789101112[[#This Row],[SKU]],Tabela24[#All],11,0)</f>
        <v>46.388571428571424</v>
      </c>
    </row>
    <row r="658" spans="2:5" x14ac:dyDescent="0.25">
      <c r="B658" s="3" t="s">
        <v>1306</v>
      </c>
      <c r="C658" s="3" t="s">
        <v>1307</v>
      </c>
      <c r="D658" s="1">
        <v>10</v>
      </c>
      <c r="E658" s="2">
        <f>Tabela2256789101112[[#This Row],[PRODUZIDAS]]*VLOOKUP(Tabela2256789101112[[#This Row],[SKU]],Tabela24[#All],11,0)</f>
        <v>7.7314285714285713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>
        <v>20</v>
      </c>
      <c r="E676" s="2">
        <f>Tabela2256789101112[[#This Row],[PRODUZIDAS]]*VLOOKUP(Tabela2256789101112[[#This Row],[SKU]],Tabela24[#All],11,0)</f>
        <v>15.462857142857143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>
        <v>40.5</v>
      </c>
      <c r="E678" s="2">
        <f>Tabela2256789101112[[#This Row],[PRODUZIDAS]]*VLOOKUP(Tabela2256789101112[[#This Row],[SKU]],Tabela24[#All],11,0)</f>
        <v>31.312285714285714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>
        <v>58</v>
      </c>
      <c r="E682" s="2">
        <f>Tabela2256789101112[[#This Row],[PRODUZIDAS]]*VLOOKUP(Tabela2256789101112[[#This Row],[SKU]],Tabela24[#All],11,0)</f>
        <v>44.842285714285715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>
        <v>52.5</v>
      </c>
      <c r="E684" s="2">
        <f>Tabela2256789101112[[#This Row],[PRODUZIDAS]]*VLOOKUP(Tabela2256789101112[[#This Row],[SKU]],Tabela24[#All],11,0)</f>
        <v>40.589999999999996</v>
      </c>
    </row>
    <row r="685" spans="2:5" x14ac:dyDescent="0.25">
      <c r="B685" s="3" t="s">
        <v>1360</v>
      </c>
      <c r="C685" s="3" t="s">
        <v>1361</v>
      </c>
      <c r="D685" s="1">
        <v>40</v>
      </c>
      <c r="E685" s="2">
        <f>Tabela2256789101112[[#This Row],[PRODUZIDAS]]*VLOOKUP(Tabela2256789101112[[#This Row],[SKU]],Tabela24[#All],11,0)</f>
        <v>30.925714285714285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4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665.50479112554103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21.5</v>
      </c>
      <c r="E108" s="2">
        <f>Tabela225678910111213[[#This Row],[PRODUZIDAS]]*VLOOKUP(Tabela225678910111213[[#This Row],[SKU]],Tabela24[#All],12,0)</f>
        <v>23.538199999999996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100</v>
      </c>
      <c r="E114" s="2">
        <f>Tabela225678910111213[[#This Row],[PRODUZIDAS]]*VLOOKUP(Tabela225678910111213[[#This Row],[SKU]],Tabela24[#All],12,0)</f>
        <v>109.47999999999998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>
        <v>80</v>
      </c>
      <c r="E116" s="2">
        <f>Tabela225678910111213[[#This Row],[PRODUZIDAS]]*VLOOKUP(Tabela225678910111213[[#This Row],[SKU]],Tabela24[#All],12,0)</f>
        <v>87.583999999999975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>
        <v>18.5</v>
      </c>
      <c r="E128" s="2">
        <f>Tabela225678910111213[[#This Row],[PRODUZIDAS]]*VLOOKUP(Tabela225678910111213[[#This Row],[SKU]],Tabela24[#All],12,0)</f>
        <v>16.683916666666665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>
        <v>2</v>
      </c>
      <c r="E156" s="2">
        <f>Tabela225678910111213[[#This Row],[PRODUZIDAS]]*VLOOKUP(Tabela225678910111213[[#This Row],[SKU]],Tabela24[#All],12,0)</f>
        <v>2.1905714285714284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>
        <v>2</v>
      </c>
      <c r="E158" s="2">
        <f>Tabela225678910111213[[#This Row],[PRODUZIDAS]]*VLOOKUP(Tabela225678910111213[[#This Row],[SKU]],Tabela24[#All],12,0)</f>
        <v>2.1905714285714284</v>
      </c>
    </row>
    <row r="159" spans="2:5" x14ac:dyDescent="0.25">
      <c r="B159" s="3" t="s">
        <v>308</v>
      </c>
      <c r="C159" s="3" t="s">
        <v>309</v>
      </c>
      <c r="D159" s="1">
        <v>2</v>
      </c>
      <c r="E159" s="2">
        <f>Tabela225678910111213[[#This Row],[PRODUZIDAS]]*VLOOKUP(Tabela225678910111213[[#This Row],[SKU]],Tabela24[#All],12,0)</f>
        <v>2.1905714285714284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20</v>
      </c>
      <c r="E194" s="2">
        <f>Tabela225678910111213[[#This Row],[PRODUZIDAS]]*VLOOKUP(Tabela225678910111213[[#This Row],[SKU]],Tabela24[#All],12,0)</f>
        <v>21.895999999999994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6.5</v>
      </c>
      <c r="E273" s="2">
        <f>Tabela225678910111213[[#This Row],[PRODUZIDAS]]*VLOOKUP(Tabela225678910111213[[#This Row],[SKU]],Tabela24[#All],12,0)</f>
        <v>5.4417999999999997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>
        <v>3</v>
      </c>
      <c r="E344" s="2">
        <f>Tabela225678910111213[[#This Row],[PRODUZIDAS]]*VLOOKUP(Tabela225678910111213[[#This Row],[SKU]],Tabela24[#All],12,0)</f>
        <v>2.6714999999999995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Tabela225678910111213[[#This Row],[PRODUZIDAS]]*VLOOKUP(Tabela225678910111213[[#This Row],[SKU]],Tabela24[#All],12,0)</f>
        <v>3.5454545454545454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>
        <v>2</v>
      </c>
      <c r="E363" s="2">
        <f>Tabela225678910111213[[#This Row],[PRODUZIDAS]]*VLOOKUP(Tabela225678910111213[[#This Row],[SKU]],Tabela24[#All],12,0)</f>
        <v>1.7727272727272727</v>
      </c>
    </row>
    <row r="364" spans="2:5" x14ac:dyDescent="0.25">
      <c r="B364" s="3" t="s">
        <v>718</v>
      </c>
      <c r="C364" s="3" t="s">
        <v>719</v>
      </c>
      <c r="D364" s="1">
        <v>4</v>
      </c>
      <c r="E364" s="2">
        <f>Tabela225678910111213[[#This Row],[PRODUZIDAS]]*VLOOKUP(Tabela225678910111213[[#This Row],[SKU]],Tabela24[#All],12,0)</f>
        <v>3.5454545454545454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>
        <v>28.5</v>
      </c>
      <c r="E648" s="2">
        <f>Tabela225678910111213[[#This Row],[PRODUZIDAS]]*VLOOKUP(Tabela225678910111213[[#This Row],[SKU]],Tabela24[#All],12,0)</f>
        <v>25.702249999999996</v>
      </c>
    </row>
    <row r="649" spans="2:5" x14ac:dyDescent="0.25">
      <c r="B649" s="3" t="s">
        <v>1288</v>
      </c>
      <c r="C649" s="3" t="s">
        <v>1289</v>
      </c>
      <c r="D649" s="1">
        <v>29</v>
      </c>
      <c r="E649" s="2">
        <f>Tabela225678910111213[[#This Row],[PRODUZIDAS]]*VLOOKUP(Tabela225678910111213[[#This Row],[SKU]],Tabela24[#All],12,0)</f>
        <v>26.15316666666666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>
        <v>33</v>
      </c>
      <c r="E652" s="2">
        <f>Tabela225678910111213[[#This Row],[PRODUZIDAS]]*VLOOKUP(Tabela225678910111213[[#This Row],[SKU]],Tabela24[#All],12,0)</f>
        <v>29.760499999999993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>
        <v>22.5</v>
      </c>
      <c r="E654" s="2">
        <f>Tabela225678910111213[[#This Row],[PRODUZIDAS]]*VLOOKUP(Tabela225678910111213[[#This Row],[SKU]],Tabela24[#All],12,0)</f>
        <v>20.291249999999994</v>
      </c>
    </row>
    <row r="655" spans="2:5" x14ac:dyDescent="0.25">
      <c r="B655" s="3" t="s">
        <v>1300</v>
      </c>
      <c r="C655" s="3" t="s">
        <v>1301</v>
      </c>
      <c r="D655" s="1">
        <v>57</v>
      </c>
      <c r="E655" s="2">
        <f>Tabela225678910111213[[#This Row],[PRODUZIDAS]]*VLOOKUP(Tabela225678910111213[[#This Row],[SKU]],Tabela24[#All],12,0)</f>
        <v>51.404499999999992</v>
      </c>
    </row>
    <row r="656" spans="2:5" x14ac:dyDescent="0.25">
      <c r="B656" s="3" t="s">
        <v>1302</v>
      </c>
      <c r="C656" s="3" t="s">
        <v>1303</v>
      </c>
      <c r="D656" s="1">
        <v>19.5</v>
      </c>
      <c r="E656" s="2">
        <f>Tabela225678910111213[[#This Row],[PRODUZIDAS]]*VLOOKUP(Tabela225678910111213[[#This Row],[SKU]],Tabela24[#All],12,0)</f>
        <v>21.358071428571428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>
        <v>14.5</v>
      </c>
      <c r="E658" s="2">
        <f>Tabela225678910111213[[#This Row],[PRODUZIDAS]]*VLOOKUP(Tabela225678910111213[[#This Row],[SKU]],Tabela24[#All],12,0)</f>
        <v>15.881642857142856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>
        <v>29.5</v>
      </c>
      <c r="E676" s="2">
        <f>Tabela225678910111213[[#This Row],[PRODUZIDAS]]*VLOOKUP(Tabela225678910111213[[#This Row],[SKU]],Tabela24[#All],12,0)</f>
        <v>32.310928571428569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>
        <v>35.5</v>
      </c>
      <c r="E678" s="2">
        <f>Tabela225678910111213[[#This Row],[PRODUZIDAS]]*VLOOKUP(Tabela225678910111213[[#This Row],[SKU]],Tabela24[#All],12,0)</f>
        <v>38.882642857142855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>
        <v>58</v>
      </c>
      <c r="E682" s="2">
        <f>Tabela225678910111213[[#This Row],[PRODUZIDAS]]*VLOOKUP(Tabela225678910111213[[#This Row],[SKU]],Tabela24[#All],12,0)</f>
        <v>63.526571428571422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>
        <v>52.5</v>
      </c>
      <c r="E684" s="2">
        <f>Tabela225678910111213[[#This Row],[PRODUZIDAS]]*VLOOKUP(Tabela225678910111213[[#This Row],[SKU]],Tabela24[#All],12,0)</f>
        <v>57.502499999999998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1029.3906245554319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>
        <v>10</v>
      </c>
      <c r="E12" s="2">
        <f>Tabela22567891011121314[[#This Row],[PRODUZIDAS]]*VLOOKUP(Tabela22567891011121314[[#This Row],[SKU]],Tabela24[#All],13,0)</f>
        <v>12.260869565217391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>
        <v>40</v>
      </c>
      <c r="E55" s="2">
        <f>Tabela22567891011121314[[#This Row],[PRODUZIDAS]]*VLOOKUP(Tabela22567891011121314[[#This Row],[SKU]],Tabela24[#All],13,0)</f>
        <v>46.356164383561634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>
        <v>100</v>
      </c>
      <c r="E57" s="2">
        <f>Tabela22567891011121314[[#This Row],[PRODUZIDAS]]*VLOOKUP(Tabela22567891011121314[[#This Row],[SKU]],Tabela24[#All],13,0)</f>
        <v>115.89041095890408</v>
      </c>
    </row>
    <row r="58" spans="2:5" x14ac:dyDescent="0.25">
      <c r="B58" s="3" t="s">
        <v>106</v>
      </c>
      <c r="C58" s="3" t="s">
        <v>107</v>
      </c>
      <c r="D58" s="1">
        <v>2</v>
      </c>
      <c r="E58" s="2">
        <f>Tabela22567891011121314[[#This Row],[PRODUZIDAS]]*VLOOKUP(Tabela22567891011121314[[#This Row],[SKU]],Tabela24[#All],13,0)</f>
        <v>2.3178082191780818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80</v>
      </c>
      <c r="E68" s="2">
        <f>Tabela22567891011121314[[#This Row],[PRODUZIDAS]]*VLOOKUP(Tabela22567891011121314[[#This Row],[SKU]],Tabela24[#All],13,0)</f>
        <v>92.879999999999981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19</v>
      </c>
      <c r="E77" s="2">
        <f>Tabela22567891011121314[[#This Row],[PRODUZIDAS]]*VLOOKUP(Tabela22567891011121314[[#This Row],[SKU]],Tabela24[#All],13,0)</f>
        <v>22.058999999999997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>
        <v>40</v>
      </c>
      <c r="E86" s="2">
        <f>Tabela22567891011121314[[#This Row],[PRODUZIDAS]]*VLOOKUP(Tabela22567891011121314[[#This Row],[SKU]],Tabela24[#All],13,0)</f>
        <v>46.439999999999991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4</v>
      </c>
      <c r="E108" s="2">
        <f>Tabela22567891011121314[[#This Row],[PRODUZIDAS]]*VLOOKUP(Tabela22567891011121314[[#This Row],[SKU]],Tabela24[#All],13,0)</f>
        <v>4.6367999999999991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101</v>
      </c>
      <c r="E114" s="2">
        <f>Tabela22567891011121314[[#This Row],[PRODUZIDAS]]*VLOOKUP(Tabela22567891011121314[[#This Row],[SKU]],Tabela24[#All],13,0)</f>
        <v>117.07919999999997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33</v>
      </c>
      <c r="E116" s="2">
        <f>Tabela22567891011121314[[#This Row],[PRODUZIDAS]]*VLOOKUP(Tabela22567891011121314[[#This Row],[SKU]],Tabela24[#All],13,0)</f>
        <v>38.253599999999992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>
        <v>1</v>
      </c>
      <c r="E134" s="2">
        <f>Tabela22567891011121314[[#This Row],[PRODUZIDAS]]*VLOOKUP(Tabela22567891011121314[[#This Row],[SKU]],Tabela24[#All],13,0)</f>
        <v>1.1594999999999998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>
        <v>27</v>
      </c>
      <c r="E142" s="2">
        <f>Tabela22567891011121314[[#This Row],[PRODUZIDAS]]*VLOOKUP(Tabela22567891011121314[[#This Row],[SKU]],Tabela24[#All],13,0)</f>
        <v>31.306499999999993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35</v>
      </c>
      <c r="E144" s="2">
        <f>Tabela22567891011121314[[#This Row],[PRODUZIDAS]]*VLOOKUP(Tabela22567891011121314[[#This Row],[SKU]],Tabela24[#All],13,0)</f>
        <v>40.589999999999996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13</v>
      </c>
      <c r="E146" s="2">
        <f>Tabela22567891011121314[[#This Row],[PRODUZIDAS]]*VLOOKUP(Tabela22567891011121314[[#This Row],[SKU]],Tabela24[#All],13,0)</f>
        <v>15.076285714285714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44</v>
      </c>
      <c r="E150" s="2">
        <f>Tabela22567891011121314[[#This Row],[PRODUZIDAS]]*VLOOKUP(Tabela22567891011121314[[#This Row],[SKU]],Tabela24[#All],13,0)</f>
        <v>51.027428571428572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13</v>
      </c>
      <c r="E152" s="2">
        <f>Tabela22567891011121314[[#This Row],[PRODUZIDAS]]*VLOOKUP(Tabela22567891011121314[[#This Row],[SKU]],Tabela24[#All],13,0)</f>
        <v>15.076285714285714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>
        <v>4</v>
      </c>
      <c r="E156" s="2">
        <f>Tabela22567891011121314[[#This Row],[PRODUZIDAS]]*VLOOKUP(Tabela22567891011121314[[#This Row],[SKU]],Tabela24[#All],13,0)</f>
        <v>4.6388571428571428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>
        <v>4</v>
      </c>
      <c r="E158" s="2">
        <f>Tabela22567891011121314[[#This Row],[PRODUZIDAS]]*VLOOKUP(Tabela22567891011121314[[#This Row],[SKU]],Tabela24[#All],13,0)</f>
        <v>4.6388571428571428</v>
      </c>
    </row>
    <row r="159" spans="2:5" x14ac:dyDescent="0.25">
      <c r="B159" s="3" t="s">
        <v>308</v>
      </c>
      <c r="C159" s="3" t="s">
        <v>309</v>
      </c>
      <c r="D159" s="1">
        <v>4</v>
      </c>
      <c r="E159" s="2">
        <f>Tabela22567891011121314[[#This Row],[PRODUZIDAS]]*VLOOKUP(Tabela22567891011121314[[#This Row],[SKU]],Tabela24[#All],13,0)</f>
        <v>4.6388571428571428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Tabela22567891011121314[[#This Row],[PRODUZIDAS]]*VLOOKUP(Tabela22567891011121314[[#This Row],[SKU]],Tabela24[#All],13,0)</f>
        <v>1.1600999999999999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20</v>
      </c>
      <c r="E194" s="2">
        <f>Tabela22567891011121314[[#This Row],[PRODUZIDAS]]*VLOOKUP(Tabela22567891011121314[[#This Row],[SKU]],Tabela24[#All],13,0)</f>
        <v>23.183999999999997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12</v>
      </c>
      <c r="E208" s="2">
        <f>Tabela22567891011121314[[#This Row],[PRODUZIDAS]]*VLOOKUP(Tabela22567891011121314[[#This Row],[SKU]],Tabela24[#All],13,0)</f>
        <v>13.913999999999998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15</v>
      </c>
      <c r="E225" s="2">
        <f>Tabela22567891011121314[[#This Row],[PRODUZIDAS]]*VLOOKUP(Tabela22567891011121314[[#This Row],[SKU]],Tabela24[#All],13,0)</f>
        <v>17.395714285714284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17</v>
      </c>
      <c r="E230" s="2">
        <f>Tabela22567891011121314[[#This Row],[PRODUZIDAS]]*VLOOKUP(Tabela22567891011121314[[#This Row],[SKU]],Tabela24[#All],13,0)</f>
        <v>19.715142857142858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Tabela22567891011121314[[#This Row],[PRODUZIDAS]]*VLOOKUP(Tabela22567891011121314[[#This Row],[SKU]],Tabela24[#All],13,0)</f>
        <v>1.2272727272727273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>
        <v>3</v>
      </c>
      <c r="E344" s="2">
        <f>Tabela22567891011121314[[#This Row],[PRODUZIDAS]]*VLOOKUP(Tabela22567891011121314[[#This Row],[SKU]],Tabela24[#All],13,0)</f>
        <v>2.8769999999999998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>
        <v>4</v>
      </c>
      <c r="E358" s="2">
        <f>Tabela22567891011121314[[#This Row],[PRODUZIDAS]]*VLOOKUP(Tabela22567891011121314[[#This Row],[SKU]],Tabela24[#All],13,0)</f>
        <v>4.9090909090909092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Tabela22567891011121314[[#This Row],[PRODUZIDAS]]*VLOOKUP(Tabela22567891011121314[[#This Row],[SKU]],Tabela24[#All],13,0)</f>
        <v>4.9090909090909092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>
        <v>2</v>
      </c>
      <c r="E363" s="2">
        <f>Tabela22567891011121314[[#This Row],[PRODUZIDAS]]*VLOOKUP(Tabela22567891011121314[[#This Row],[SKU]],Tabela24[#All],13,0)</f>
        <v>2.4545454545454546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12</v>
      </c>
      <c r="E626" s="2">
        <f>Tabela22567891011121314[[#This Row],[PRODUZIDAS]]*VLOOKUP(Tabela22567891011121314[[#This Row],[SKU]],Tabela24[#All],13,0)</f>
        <v>13.910399999999997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24</v>
      </c>
      <c r="E628" s="2">
        <f>Tabela22567891011121314[[#This Row],[PRODUZIDAS]]*VLOOKUP(Tabela22567891011121314[[#This Row],[SKU]],Tabela24[#All],13,0)</f>
        <v>27.820799999999995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22</v>
      </c>
      <c r="E632" s="2">
        <f>Tabela22567891011121314[[#This Row],[PRODUZIDAS]]*VLOOKUP(Tabela22567891011121314[[#This Row],[SKU]],Tabela24[#All],13,0)</f>
        <v>25.502399999999994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25</v>
      </c>
      <c r="E636" s="2">
        <f>Tabela22567891011121314[[#This Row],[PRODUZIDAS]]*VLOOKUP(Tabela22567891011121314[[#This Row],[SKU]],Tabela24[#All],13,0)</f>
        <v>28.987499999999994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>
        <v>30</v>
      </c>
      <c r="E646" s="2">
        <f>Tabela22567891011121314[[#This Row],[PRODUZIDAS]]*VLOOKUP(Tabela22567891011121314[[#This Row],[SKU]],Tabela24[#All],13,0)</f>
        <v>34.784999999999989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>
        <v>29</v>
      </c>
      <c r="E649" s="2">
        <f>Tabela22567891011121314[[#This Row],[PRODUZIDAS]]*VLOOKUP(Tabela22567891011121314[[#This Row],[SKU]],Tabela24[#All],13,0)</f>
        <v>33.625499999999995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>
        <v>33</v>
      </c>
      <c r="E652" s="2">
        <f>Tabela22567891011121314[[#This Row],[PRODUZIDAS]]*VLOOKUP(Tabela22567891011121314[[#This Row],[SKU]],Tabela24[#All],13,0)</f>
        <v>38.263499999999993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3</v>
      </c>
      <c r="E656" s="2">
        <f>Tabela22567891011121314[[#This Row],[PRODUZIDAS]]*VLOOKUP(Tabela22567891011121314[[#This Row],[SKU]],Tabela24[#All],13,0)</f>
        <v>3.4791428571428571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14</v>
      </c>
      <c r="E658" s="2">
        <f>Tabela22567891011121314[[#This Row],[PRODUZIDAS]]*VLOOKUP(Tabela22567891011121314[[#This Row],[SKU]],Tabela24[#All],13,0)</f>
        <v>16.236000000000001</v>
      </c>
    </row>
    <row r="659" spans="2:5" x14ac:dyDescent="0.25">
      <c r="B659" s="3" t="s">
        <v>1308</v>
      </c>
      <c r="C659" s="3" t="s">
        <v>1309</v>
      </c>
      <c r="D659" s="1">
        <v>6</v>
      </c>
      <c r="E659" s="2">
        <f>Tabela22567891011121314[[#This Row],[PRODUZIDAS]]*VLOOKUP(Tabela22567891011121314[[#This Row],[SKU]],Tabela24[#All],13,0)</f>
        <v>6.9582857142857142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12</v>
      </c>
      <c r="E664" s="2">
        <f>Tabela22567891011121314[[#This Row],[PRODUZIDAS]]*VLOOKUP(Tabela22567891011121314[[#This Row],[SKU]],Tabela24[#All],13,0)</f>
        <v>13.916571428571428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>
        <v>24</v>
      </c>
      <c r="E666" s="2">
        <f>Tabela22567891011121314[[#This Row],[PRODUZIDAS]]*VLOOKUP(Tabela22567891011121314[[#This Row],[SKU]],Tabela24[#All],13,0)</f>
        <v>27.833142857142857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228.93613879009612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>
        <v>10</v>
      </c>
      <c r="E12" s="2">
        <f>Tabela2256789101112131415[[#This Row],[PRODUZIDAS]]*VLOOKUP(Tabela2256789101112131415[[#This Row],[SKU]],Tabela24[#All],14,0)</f>
        <v>2.7246376811594204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>
        <v>40</v>
      </c>
      <c r="E55" s="2">
        <f>Tabela2256789101112131415[[#This Row],[PRODUZIDAS]]*VLOOKUP(Tabela2256789101112131415[[#This Row],[SKU]],Tabela24[#All],14,0)</f>
        <v>10.301369863013699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>
        <v>100</v>
      </c>
      <c r="E57" s="2">
        <f>Tabela2256789101112131415[[#This Row],[PRODUZIDAS]]*VLOOKUP(Tabela2256789101112131415[[#This Row],[SKU]],Tabela24[#All],14,0)</f>
        <v>25.753424657534246</v>
      </c>
    </row>
    <row r="58" spans="2:5" x14ac:dyDescent="0.25">
      <c r="B58" s="3" t="s">
        <v>106</v>
      </c>
      <c r="C58" s="3" t="s">
        <v>107</v>
      </c>
      <c r="D58" s="1">
        <v>2</v>
      </c>
      <c r="E58" s="2">
        <f>Tabela2256789101112131415[[#This Row],[PRODUZIDAS]]*VLOOKUP(Tabela2256789101112131415[[#This Row],[SKU]],Tabela24[#All],14,0)</f>
        <v>0.51506849315068493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80</v>
      </c>
      <c r="E68" s="2">
        <f>Tabela2256789101112131415[[#This Row],[PRODUZIDAS]]*VLOOKUP(Tabela2256789101112131415[[#This Row],[SKU]],Tabela24[#All],14,0)</f>
        <v>20.64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19</v>
      </c>
      <c r="E77" s="2">
        <f>Tabela2256789101112131415[[#This Row],[PRODUZIDAS]]*VLOOKUP(Tabela2256789101112131415[[#This Row],[SKU]],Tabela24[#All],14,0)</f>
        <v>4.9020000000000001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>
        <v>40</v>
      </c>
      <c r="E86" s="2">
        <f>Tabela2256789101112131415[[#This Row],[PRODUZIDAS]]*VLOOKUP(Tabela2256789101112131415[[#This Row],[SKU]],Tabela24[#All],14,0)</f>
        <v>10.32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4</v>
      </c>
      <c r="E108" s="2">
        <f>Tabela2256789101112131415[[#This Row],[PRODUZIDAS]]*VLOOKUP(Tabela2256789101112131415[[#This Row],[SKU]],Tabela24[#All],14,0)</f>
        <v>1.0304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101</v>
      </c>
      <c r="E114" s="2">
        <f>Tabela2256789101112131415[[#This Row],[PRODUZIDAS]]*VLOOKUP(Tabela2256789101112131415[[#This Row],[SKU]],Tabela24[#All],14,0)</f>
        <v>26.017599999999998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33</v>
      </c>
      <c r="E116" s="2">
        <f>Tabela2256789101112131415[[#This Row],[PRODUZIDAS]]*VLOOKUP(Tabela2256789101112131415[[#This Row],[SKU]],Tabela24[#All],14,0)</f>
        <v>8.5007999999999999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>
        <v>1</v>
      </c>
      <c r="E134" s="2">
        <f>Tabela2256789101112131415[[#This Row],[PRODUZIDAS]]*VLOOKUP(Tabela2256789101112131415[[#This Row],[SKU]],Tabela24[#All],14,0)</f>
        <v>0.25766666666666665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>
        <v>27</v>
      </c>
      <c r="E142" s="2">
        <f>Tabela2256789101112131415[[#This Row],[PRODUZIDAS]]*VLOOKUP(Tabela2256789101112131415[[#This Row],[SKU]],Tabela24[#All],14,0)</f>
        <v>6.9569999999999999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35</v>
      </c>
      <c r="E144" s="2">
        <f>Tabela2256789101112131415[[#This Row],[PRODUZIDAS]]*VLOOKUP(Tabela2256789101112131415[[#This Row],[SKU]],Tabela24[#All],14,0)</f>
        <v>9.0200000000000014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13</v>
      </c>
      <c r="E146" s="2">
        <f>Tabela2256789101112131415[[#This Row],[PRODUZIDAS]]*VLOOKUP(Tabela2256789101112131415[[#This Row],[SKU]],Tabela24[#All],14,0)</f>
        <v>3.3502857142857145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44</v>
      </c>
      <c r="E150" s="2">
        <f>Tabela2256789101112131415[[#This Row],[PRODUZIDAS]]*VLOOKUP(Tabela2256789101112131415[[#This Row],[SKU]],Tabela24[#All],14,0)</f>
        <v>11.339428571428572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13</v>
      </c>
      <c r="E152" s="2">
        <f>Tabela2256789101112131415[[#This Row],[PRODUZIDAS]]*VLOOKUP(Tabela2256789101112131415[[#This Row],[SKU]],Tabela24[#All],14,0)</f>
        <v>3.3502857142857145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>
        <v>4</v>
      </c>
      <c r="E156" s="2">
        <f>Tabela2256789101112131415[[#This Row],[PRODUZIDAS]]*VLOOKUP(Tabela2256789101112131415[[#This Row],[SKU]],Tabela24[#All],14,0)</f>
        <v>1.0308571428571429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>
        <v>4</v>
      </c>
      <c r="E158" s="2">
        <f>Tabela2256789101112131415[[#This Row],[PRODUZIDAS]]*VLOOKUP(Tabela2256789101112131415[[#This Row],[SKU]],Tabela24[#All],14,0)</f>
        <v>1.0308571428571429</v>
      </c>
    </row>
    <row r="159" spans="2:5" x14ac:dyDescent="0.25">
      <c r="B159" s="3" t="s">
        <v>308</v>
      </c>
      <c r="C159" s="3" t="s">
        <v>309</v>
      </c>
      <c r="D159" s="1">
        <v>4</v>
      </c>
      <c r="E159" s="2">
        <f>Tabela2256789101112131415[[#This Row],[PRODUZIDAS]]*VLOOKUP(Tabela2256789101112131415[[#This Row],[SKU]],Tabela24[#All],14,0)</f>
        <v>1.0308571428571429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Tabela2256789101112131415[[#This Row],[PRODUZIDAS]]*VLOOKUP(Tabela2256789101112131415[[#This Row],[SKU]],Tabela24[#All],14,0)</f>
        <v>0.25780000000000008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20</v>
      </c>
      <c r="E194" s="2">
        <f>Tabela2256789101112131415[[#This Row],[PRODUZIDAS]]*VLOOKUP(Tabela2256789101112131415[[#This Row],[SKU]],Tabela24[#All],14,0)</f>
        <v>5.1520000000000001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12</v>
      </c>
      <c r="E208" s="2">
        <f>Tabela2256789101112131415[[#This Row],[PRODUZIDAS]]*VLOOKUP(Tabela2256789101112131415[[#This Row],[SKU]],Tabela24[#All],14,0)</f>
        <v>3.0919999999999996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15</v>
      </c>
      <c r="E225" s="2">
        <f>Tabela2256789101112131415[[#This Row],[PRODUZIDAS]]*VLOOKUP(Tabela2256789101112131415[[#This Row],[SKU]],Tabela24[#All],14,0)</f>
        <v>3.8657142857142861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17</v>
      </c>
      <c r="E230" s="2">
        <f>Tabela2256789101112131415[[#This Row],[PRODUZIDAS]]*VLOOKUP(Tabela2256789101112131415[[#This Row],[SKU]],Tabela24[#All],14,0)</f>
        <v>4.3811428571428577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Tabela2256789101112131415[[#This Row],[PRODUZIDAS]]*VLOOKUP(Tabela2256789101112131415[[#This Row],[SKU]],Tabela24[#All],14,0)</f>
        <v>0.27272727272727271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>
        <v>3</v>
      </c>
      <c r="E344" s="2">
        <f>Tabela2256789101112131415[[#This Row],[PRODUZIDAS]]*VLOOKUP(Tabela2256789101112131415[[#This Row],[SKU]],Tabela24[#All],14,0)</f>
        <v>0.82199999999999984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>
        <v>4</v>
      </c>
      <c r="E358" s="2">
        <f>Tabela2256789101112131415[[#This Row],[PRODUZIDAS]]*VLOOKUP(Tabela2256789101112131415[[#This Row],[SKU]],Tabela24[#All],14,0)</f>
        <v>1.0909090909090908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Tabela2256789101112131415[[#This Row],[PRODUZIDAS]]*VLOOKUP(Tabela2256789101112131415[[#This Row],[SKU]],Tabela24[#All],14,0)</f>
        <v>1.0909090909090908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>
        <v>2</v>
      </c>
      <c r="E363" s="2">
        <f>Tabela2256789101112131415[[#This Row],[PRODUZIDAS]]*VLOOKUP(Tabela2256789101112131415[[#This Row],[SKU]],Tabela24[#All],14,0)</f>
        <v>0.54545454545454541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12</v>
      </c>
      <c r="E626" s="2">
        <f>Tabela2256789101112131415[[#This Row],[PRODUZIDAS]]*VLOOKUP(Tabela2256789101112131415[[#This Row],[SKU]],Tabela24[#All],14,0)</f>
        <v>3.0911999999999997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24</v>
      </c>
      <c r="E628" s="2">
        <f>Tabela2256789101112131415[[#This Row],[PRODUZIDAS]]*VLOOKUP(Tabela2256789101112131415[[#This Row],[SKU]],Tabela24[#All],14,0)</f>
        <v>6.1823999999999995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22</v>
      </c>
      <c r="E632" s="2">
        <f>Tabela2256789101112131415[[#This Row],[PRODUZIDAS]]*VLOOKUP(Tabela2256789101112131415[[#This Row],[SKU]],Tabela24[#All],14,0)</f>
        <v>5.6672000000000002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25</v>
      </c>
      <c r="E636" s="2">
        <f>Tabela2256789101112131415[[#This Row],[PRODUZIDAS]]*VLOOKUP(Tabela2256789101112131415[[#This Row],[SKU]],Tabela24[#All],14,0)</f>
        <v>6.4416666666666664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>
        <v>30</v>
      </c>
      <c r="E646" s="2">
        <f>Tabela2256789101112131415[[#This Row],[PRODUZIDAS]]*VLOOKUP(Tabela2256789101112131415[[#This Row],[SKU]],Tabela24[#All],14,0)</f>
        <v>7.7299999999999995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>
        <v>29</v>
      </c>
      <c r="E649" s="2">
        <f>Tabela2256789101112131415[[#This Row],[PRODUZIDAS]]*VLOOKUP(Tabela2256789101112131415[[#This Row],[SKU]],Tabela24[#All],14,0)</f>
        <v>7.4723333333333333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>
        <v>33</v>
      </c>
      <c r="E652" s="2">
        <f>Tabela2256789101112131415[[#This Row],[PRODUZIDAS]]*VLOOKUP(Tabela2256789101112131415[[#This Row],[SKU]],Tabela24[#All],14,0)</f>
        <v>8.5030000000000001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3</v>
      </c>
      <c r="E656" s="2">
        <f>Tabela2256789101112131415[[#This Row],[PRODUZIDAS]]*VLOOKUP(Tabela2256789101112131415[[#This Row],[SKU]],Tabela24[#All],14,0)</f>
        <v>0.77314285714285713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14</v>
      </c>
      <c r="E658" s="2">
        <f>Tabela2256789101112131415[[#This Row],[PRODUZIDAS]]*VLOOKUP(Tabela2256789101112131415[[#This Row],[SKU]],Tabela24[#All],14,0)</f>
        <v>3.6080000000000001</v>
      </c>
    </row>
    <row r="659" spans="2:5" x14ac:dyDescent="0.25">
      <c r="B659" s="3" t="s">
        <v>1308</v>
      </c>
      <c r="C659" s="3" t="s">
        <v>1309</v>
      </c>
      <c r="D659" s="1">
        <v>6</v>
      </c>
      <c r="E659" s="2">
        <f>Tabela2256789101112131415[[#This Row],[PRODUZIDAS]]*VLOOKUP(Tabela2256789101112131415[[#This Row],[SKU]],Tabela24[#All],14,0)</f>
        <v>1.5462857142857143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12</v>
      </c>
      <c r="E664" s="2">
        <f>Tabela2256789101112131415[[#This Row],[PRODUZIDAS]]*VLOOKUP(Tabela2256789101112131415[[#This Row],[SKU]],Tabela24[#All],14,0)</f>
        <v>3.0925714285714285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>
        <v>24</v>
      </c>
      <c r="E666" s="2">
        <f>Tabela2256789101112131415[[#This Row],[PRODUZIDAS]]*VLOOKUP(Tabela2256789101112131415[[#This Row],[SKU]],Tabela24[#All],14,0)</f>
        <v>6.1851428571428571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cp:lastPrinted>2025-03-24T10:55:09Z</cp:lastPrinted>
  <dcterms:created xsi:type="dcterms:W3CDTF">2021-09-22T14:19:39Z</dcterms:created>
  <dcterms:modified xsi:type="dcterms:W3CDTF">2025-03-24T13:54:29Z</dcterms:modified>
</cp:coreProperties>
</file>