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3-2025\"/>
    </mc:Choice>
  </mc:AlternateContent>
  <xr:revisionPtr revIDLastSave="0" documentId="13_ncr:1_{4337BBA1-4D69-48A2-BEC9-432D37A553F8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<sst xmlns="http://schemas.openxmlformats.org/spreadsheetml/2006/main" count="26032" uniqueCount="1899">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</sst>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C4" sqref="C4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45736</v>
      </c>
      <c r="C2" s="31"/>
      <c r="D2" s="33">
        <f>SUM(Tabela15[VALOR])</f>
        <v>4410.73353238236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168.27299999999997</v>
      </c>
      <c r="D7" s="26"/>
      <c r="E7" s="26">
        <f>Tabela15[[#This Row],[VALOR]]-Tabela15[[#This Row],[Custo Setor]]</f>
        <v>168.27299999999997</v>
      </c>
    </row>
    <row r="8" spans="2:5" x14ac:dyDescent="0.25">
      <c r="B8" t="s">
        <v>1883</v>
      </c>
      <c r="C8" s="21">
        <f t="array" ref="C8">'2 - CORTE VOIL'!G4</f>
        <v>301.16755142857141</v>
      </c>
      <c r="D8" s="26"/>
      <c r="E8" s="26">
        <f>Tabela15[[#This Row],[VALOR]]-Tabela15[[#This Row],[Custo Setor]]</f>
        <v>301.16755142857141</v>
      </c>
    </row>
    <row r="9" spans="2:5" x14ac:dyDescent="0.25">
      <c r="B9" t="s">
        <v>1885</v>
      </c>
      <c r="C9" s="21">
        <f t="array" ref="C9">'3 - BAINHA CONTINUA'!G4</f>
        <v>64.397424000000001</v>
      </c>
      <c r="D9" s="26"/>
      <c r="E9" s="26">
        <f>Tabela15[[#This Row],[VALOR]]-Tabela15[[#This Row],[Custo Setor]]</f>
        <v>64.397424000000001</v>
      </c>
    </row>
    <row r="10" spans="2:5" x14ac:dyDescent="0.25">
      <c r="B10" t="s">
        <v>1884</v>
      </c>
      <c r="C10" s="21">
        <f t="array" ref="C10">'4 - BARRADO'!G4</f>
        <v>490.30964848484837</v>
      </c>
      <c r="D10" s="26"/>
      <c r="E10" s="26">
        <f>Tabela15[[#This Row],[VALOR]]-Tabela15[[#This Row],[Custo Setor]]</f>
        <v>490.30964848484837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1.9090909090909089</v>
      </c>
      <c r="D12" s="26"/>
      <c r="E12" s="26">
        <f>Tabela15[[#This Row],[VALOR]]-Tabela15[[#This Row],[Custo Setor]]</f>
        <v>1.9090909090909089</v>
      </c>
    </row>
    <row r="13" spans="2:5" x14ac:dyDescent="0.25">
      <c r="B13" t="s">
        <v>1888</v>
      </c>
      <c r="C13" s="21">
        <f t="array" ref="C13">'7 - PALETEIRA'!G4</f>
        <v>638.14900339797191</v>
      </c>
      <c r="D13" s="26"/>
      <c r="E13" s="26">
        <f>Tabela15[[#This Row],[VALOR]]-Tabela15[[#This Row],[Custo Setor]]</f>
        <v>638.14900339797191</v>
      </c>
    </row>
    <row r="14" spans="2:5" x14ac:dyDescent="0.25">
      <c r="B14" t="s">
        <v>1889</v>
      </c>
      <c r="C14" s="21">
        <f>'8 - ACABAMENTO'!G4</f>
        <v>695.13604651011087</v>
      </c>
      <c r="D14" s="26"/>
      <c r="E14" s="26">
        <f>Tabela15[[#This Row],[VALOR]]-Tabela15[[#This Row],[Custo Setor]]</f>
        <v>695.13604651011087</v>
      </c>
    </row>
    <row r="15" spans="2:5" x14ac:dyDescent="0.25">
      <c r="B15" t="s">
        <v>1890</v>
      </c>
      <c r="C15" s="21">
        <f t="array" ref="C15">'9 - FURO'!G4</f>
        <v>674.1090277507999</v>
      </c>
      <c r="D15" s="26"/>
      <c r="E15" s="26">
        <f>Tabela15[[#This Row],[VALOR]]-Tabela15[[#This Row],[Custo Setor]]</f>
        <v>674.1090277507999</v>
      </c>
    </row>
    <row r="16" spans="2:5" x14ac:dyDescent="0.25">
      <c r="B16" t="s">
        <v>1891</v>
      </c>
      <c r="C16" s="21">
        <f t="array" ref="C16">'10 - ILHOS'!G4</f>
        <v>359.40486645021639</v>
      </c>
      <c r="D16" s="26"/>
      <c r="E16" s="26">
        <f>Tabela15[[#This Row],[VALOR]]-Tabela15[[#This Row],[Custo Setor]]</f>
        <v>359.40486645021639</v>
      </c>
    </row>
    <row r="17" spans="2:5" x14ac:dyDescent="0.25">
      <c r="B17" t="s">
        <v>1892</v>
      </c>
      <c r="C17" s="21">
        <f t="array" ref="C17">'11 - DOBRA'!G4</f>
        <v>832.80916918697721</v>
      </c>
      <c r="D17" s="26"/>
      <c r="E17" s="26">
        <f>Tabela15[[#This Row],[VALOR]]-Tabela15[[#This Row],[Custo Setor]]</f>
        <v>832.80916918697721</v>
      </c>
    </row>
    <row r="18" spans="2:5" x14ac:dyDescent="0.25">
      <c r="B18" t="s">
        <v>1893</v>
      </c>
      <c r="C18" s="21">
        <f t="array" ref="C18">'12 - EMBALAGEM'!G4</f>
        <v>185.06870426377279</v>
      </c>
      <c r="D18" s="26"/>
      <c r="E18" s="26">
        <f>Tabela15[[#This Row],[VALOR]]-Tabela15[[#This Row],[Custo Setor]]</f>
        <v>185.06870426377279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4410.73353238236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65" workbookViewId="0">
      <selection activeCell="D5" sqref="D5:D92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168.27299999999997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>
        <v>100</v>
      </c>
      <c r="E66" s="2">
        <f>Tabela2[[#This Row],[PRODUZIDAS]]*VLOOKUP(Tabela2[[#This Row],[SKU]],Tabela24[#All],3,0)</f>
        <v>27.089999999999996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>
        <v>100</v>
      </c>
      <c r="E72" s="2">
        <f>Tabela2[[#This Row],[PRODUZIDAS]]*VLOOKUP(Tabela2[[#This Row],[SKU]],Tabela24[#All],3,0)</f>
        <v>27.089999999999996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>
        <v>100</v>
      </c>
      <c r="E75" s="2">
        <f>Tabela2[[#This Row],[PRODUZIDAS]]*VLOOKUP(Tabela2[[#This Row],[SKU]],Tabela24[#All],3,0)</f>
        <v>27.089999999999996</v>
      </c>
    </row>
    <row r="76" spans="2:5" x14ac:dyDescent="0.25">
      <c r="B76" s="3" t="s">
        <v>142</v>
      </c>
      <c r="C76" s="3" t="s">
        <v>143</v>
      </c>
      <c r="D76" s="1">
        <v>50</v>
      </c>
      <c r="E76" s="2">
        <f>Tabela2[[#This Row],[PRODUZIDAS]]*VLOOKUP(Tabela2[[#This Row],[SKU]],Tabela24[#All],3,0)</f>
        <v>13.544999999999998</v>
      </c>
    </row>
    <row r="77" spans="2:5" x14ac:dyDescent="0.25">
      <c r="B77" s="3" t="s">
        <v>144</v>
      </c>
      <c r="C77" s="3" t="s">
        <v>145</v>
      </c>
      <c r="D77" s="1">
        <v>100</v>
      </c>
      <c r="E77" s="2">
        <f>Tabela2[[#This Row],[PRODUZIDAS]]*VLOOKUP(Tabela2[[#This Row],[SKU]],Tabela24[#All],3,0)</f>
        <v>27.089999999999996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>
        <v>300</v>
      </c>
      <c r="E192" s="2">
        <f>Tabela2[[#This Row],[PRODUZIDAS]]*VLOOKUP(Tabela2[[#This Row],[SKU]],Tabela24[#All],3,0)</f>
        <v>46.367999999999995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1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301.16755142857141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>
        <v>1</v>
      </c>
      <c r="E108" s="2">
        <f>Tabela225[[#This Row],[PRODUZIDAS]]*VLOOKUP(Tabela225[[#This Row],[SKU]],Tabela24[#All],4,0)</f>
        <v>0.54096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>
        <v>3</v>
      </c>
      <c r="E111" s="2">
        <f>Tabela225[[#This Row],[PRODUZIDAS]]*VLOOKUP(Tabela225[[#This Row],[SKU]],Tabela24[#All],4,0)</f>
        <v>1.6228799999999999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>
        <v>1.5</v>
      </c>
      <c r="E123" s="2">
        <f>Tabela225[[#This Row],[PRODUZIDAS]]*VLOOKUP(Tabela225[[#This Row],[SKU]],Tabela24[#All],4,0)</f>
        <v>1.3913999999999997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>
        <v>20.5</v>
      </c>
      <c r="E147" s="2">
        <f>Tabela225[[#This Row],[PRODUZIDAS]]*VLOOKUP(Tabela225[[#This Row],[SKU]],Tabela24[#All],4,0)</f>
        <v>30.378071428571428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>
        <v>158</v>
      </c>
      <c r="E192" s="2">
        <f>Tabela225[[#This Row],[PRODUZIDAS]]*VLOOKUP(Tabela225[[#This Row],[SKU]],Tabela24[#All],4,0)</f>
        <v>85.471680000000006</v>
      </c>
    </row>
    <row r="193" spans="2:5" x14ac:dyDescent="0.25">
      <c r="B193" s="3" t="s">
        <v>376</v>
      </c>
      <c r="C193" s="3" t="s">
        <v>377</v>
      </c>
      <c r="D193" s="1">
        <v>222</v>
      </c>
      <c r="E193" s="2">
        <f>Tabela225[[#This Row],[PRODUZIDAS]]*VLOOKUP(Tabela225[[#This Row],[SKU]],Tabela24[#All],4,0)</f>
        <v>120.09312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>
        <v>113</v>
      </c>
      <c r="E197" s="2">
        <f>Tabela225[[#This Row],[PRODUZIDAS]]*VLOOKUP(Tabela225[[#This Row],[SKU]],Tabela24[#All],4,0)</f>
        <v>61.128479999999996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>
        <v>1</v>
      </c>
      <c r="E199" s="2">
        <f>Tabela225[[#This Row],[PRODUZIDAS]]*VLOOKUP(Tabela225[[#This Row],[SKU]],Tabela24[#All],4,0)</f>
        <v>0.54096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77" workbookViewId="0">
      <selection activeCell="D198" sqref="D19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64.397424000000001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>
        <v>112.72</v>
      </c>
      <c r="E192" s="2">
        <f>Tabela2256[[#This Row],[PRODUZIDAS]]*VLOOKUP(Tabela2256[[#This Row],[SKU]],Tabela24[#All],5,0)</f>
        <v>14.518336</v>
      </c>
    </row>
    <row r="193" spans="2:5" x14ac:dyDescent="0.25">
      <c r="B193" s="3" t="s">
        <v>376</v>
      </c>
      <c r="C193" s="3" t="s">
        <v>377</v>
      </c>
      <c r="D193" s="1">
        <v>287.72000000000003</v>
      </c>
      <c r="E193" s="2">
        <f>Tabela2256[[#This Row],[PRODUZIDAS]]*VLOOKUP(Tabela2256[[#This Row],[SKU]],Tabela24[#All],5,0)</f>
        <v>37.058336000000004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>
        <v>99.54</v>
      </c>
      <c r="E197" s="2">
        <f>Tabela2256[[#This Row],[PRODUZIDAS]]*VLOOKUP(Tabela2256[[#This Row],[SKU]],Tabela24[#All],5,0)</f>
        <v>12.820752000000001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93" workbookViewId="0">
      <selection activeCell="D206" sqref="D20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490.30964848484837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>
        <v>10</v>
      </c>
      <c r="E123" s="2">
        <f>Tabela22567[[#This Row],[PRODUZIDAS]]*VLOOKUP(Tabela22567[[#This Row],[SKU]],Tabela24[#All],6,0)</f>
        <v>12.883333333333333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164.5</v>
      </c>
      <c r="E192" s="2">
        <f>Tabela22567[[#This Row],[PRODUZIDAS]]*VLOOKUP(Tabela22567[[#This Row],[SKU]],Tabela24[#All],6,0)</f>
        <v>190.68839999999997</v>
      </c>
    </row>
    <row r="193" spans="2:5" x14ac:dyDescent="0.25">
      <c r="B193" s="3" t="s">
        <v>376</v>
      </c>
      <c r="C193" s="3" t="s">
        <v>377</v>
      </c>
      <c r="D193" s="1">
        <v>65</v>
      </c>
      <c r="E193" s="2">
        <f>Tabela22567[[#This Row],[PRODUZIDAS]]*VLOOKUP(Tabela22567[[#This Row],[SKU]],Tabela24[#All],6,0)</f>
        <v>75.347999999999985</v>
      </c>
    </row>
    <row r="194" spans="2:5" x14ac:dyDescent="0.25">
      <c r="B194" s="3" t="s">
        <v>378</v>
      </c>
      <c r="C194" s="3" t="s">
        <v>379</v>
      </c>
      <c r="D194" s="1">
        <v>52</v>
      </c>
      <c r="E194" s="2">
        <f>Tabela22567[[#This Row],[PRODUZIDAS]]*VLOOKUP(Tabela22567[[#This Row],[SKU]],Tabela24[#All],6,0)</f>
        <v>60.278399999999991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>
        <v>107</v>
      </c>
      <c r="E205" s="2">
        <f>Tabela22567[[#This Row],[PRODUZIDAS]]*VLOOKUP(Tabela22567[[#This Row],[SKU]],Tabela24[#All],6,0)</f>
        <v>137.85166666666666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>
        <v>5</v>
      </c>
      <c r="E210" s="2">
        <f>Tabela22567[[#This Row],[PRODUZIDAS]]*VLOOKUP(Tabela22567[[#This Row],[SKU]],Tabela24[#All],6,0)</f>
        <v>6.4416666666666664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>
        <v>4</v>
      </c>
      <c r="E297" s="2">
        <f>Tabela22567[[#This Row],[PRODUZIDAS]]*VLOOKUP(Tabela22567[[#This Row],[SKU]],Tabela24[#All],6,0)</f>
        <v>6.8181818181818175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273" workbookViewId="0">
      <selection activeCell="D298" sqref="D29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1.9090909090909089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>
        <v>4</v>
      </c>
      <c r="E297" s="2">
        <f>Tabela2256789[[#This Row],[PRODUZIDAS]]*VLOOKUP(Tabela2256789[[#This Row],[SKU]],Tabela24[#All],8,0)</f>
        <v>1.9090909090909089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17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638.14900339797191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>
        <v>10</v>
      </c>
      <c r="E38" s="2">
        <f>Tabela225678910[[#This Row],[PRODUZIDAS]]*VLOOKUP(Tabela225678910[[#This Row],[SKU]],Tabela24[#All],9,0)</f>
        <v>6.6958904109589046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>
        <v>32</v>
      </c>
      <c r="E69" s="2">
        <f>Tabela225678910[[#This Row],[PRODUZIDAS]]*VLOOKUP(Tabela225678910[[#This Row],[SKU]],Tabela24[#All],9,0)</f>
        <v>23.529599999999995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>
        <v>60</v>
      </c>
      <c r="E117" s="2">
        <f>Tabela225678910[[#This Row],[PRODUZIDAS]]*VLOOKUP(Tabela225678910[[#This Row],[SKU]],Tabela24[#All],9,0)</f>
        <v>38.64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>
        <v>100</v>
      </c>
      <c r="E123" s="2">
        <f>Tabela225678910[[#This Row],[PRODUZIDAS]]*VLOOKUP(Tabela225678910[[#This Row],[SKU]],Tabela24[#All],9,0)</f>
        <v>96.625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>
        <v>70</v>
      </c>
      <c r="E125" s="2">
        <f>Tabela225678910[[#This Row],[PRODUZIDAS]]*VLOOKUP(Tabela225678910[[#This Row],[SKU]],Tabela24[#All],9,0)</f>
        <v>67.637500000000003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>
        <v>15</v>
      </c>
      <c r="E147" s="2">
        <f>Tabela225678910[[#This Row],[PRODUZIDAS]]*VLOOKUP(Tabela225678910[[#This Row],[SKU]],Tabela24[#All],9,0)</f>
        <v>15.462857142857144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>
        <v>172</v>
      </c>
      <c r="E152" s="2">
        <f>Tabela225678910[[#This Row],[PRODUZIDAS]]*VLOOKUP(Tabela225678910[[#This Row],[SKU]],Tabela24[#All],9,0)</f>
        <v>177.30742857142857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>
        <v>14.5</v>
      </c>
      <c r="E192" s="2">
        <f>Tabela225678910[[#This Row],[PRODUZIDAS]]*VLOOKUP(Tabela225678910[[#This Row],[SKU]],Tabela24[#All],9,0)</f>
        <v>9.338000000000001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>
        <v>310</v>
      </c>
      <c r="E194" s="2">
        <f>Tabela225678910[[#This Row],[PRODUZIDAS]]*VLOOKUP(Tabela225678910[[#This Row],[SKU]],Tabela24[#All],9,0)</f>
        <v>199.64000000000001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>
        <v>4</v>
      </c>
      <c r="E293" s="2">
        <f>Tabela225678910[[#This Row],[PRODUZIDAS]]*VLOOKUP(Tabela225678910[[#This Row],[SKU]],Tabela24[#All],9,0)</f>
        <v>3.272727272727272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62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695.13604651011087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>
        <v>52</v>
      </c>
      <c r="E27" s="2">
        <f>Tabela22567891011[[#This Row],[PRODUZIDAS]]*VLOOKUP(Tabela22567891011[[#This Row],[SKU]],Tabela24[#All],10,0)</f>
        <v>33.479452054794521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>
        <v>48</v>
      </c>
      <c r="E41" s="2">
        <f>Tabela22567891011[[#This Row],[PRODUZIDAS]]*VLOOKUP(Tabela22567891011[[#This Row],[SKU]],Tabela24[#All],10,0)</f>
        <v>35.230684931506843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>
        <v>32</v>
      </c>
      <c r="E69" s="2">
        <f>Tabela22567891011[[#This Row],[PRODUZIDAS]]*VLOOKUP(Tabela22567891011[[#This Row],[SKU]],Tabela24[#All],10,0)</f>
        <v>25.593599999999995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91.5</v>
      </c>
      <c r="E192" s="2">
        <f>Tabela22567891011[[#This Row],[PRODUZIDAS]]*VLOOKUP(Tabela22567891011[[#This Row],[SKU]],Tabela24[#All],10,0)</f>
        <v>58.926000000000002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>
        <v>411</v>
      </c>
      <c r="E194" s="2">
        <f>Tabela22567891011[[#This Row],[PRODUZIDAS]]*VLOOKUP(Tabela22567891011[[#This Row],[SKU]],Tabela24[#All],10,0)</f>
        <v>264.68400000000003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>
        <v>13</v>
      </c>
      <c r="E208" s="2">
        <f>Tabela22567891011[[#This Row],[PRODUZIDAS]]*VLOOKUP(Tabela22567891011[[#This Row],[SKU]],Tabela24[#All],10,0)</f>
        <v>11.723833333333332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>
        <v>25</v>
      </c>
      <c r="E226" s="2">
        <f>Tabela22567891011[[#This Row],[PRODUZIDAS]]*VLOOKUP(Tabela22567891011[[#This Row],[SKU]],Tabela24[#All],10,0)</f>
        <v>28.992857142857144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66</v>
      </c>
      <c r="E231" s="2">
        <f>Tabela22567891011[[#This Row],[PRODUZIDAS]]*VLOOKUP(Tabela22567891011[[#This Row],[SKU]],Tabela24[#All],10,0)</f>
        <v>76.541142857142859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>
        <v>83.5</v>
      </c>
      <c r="E593" s="2">
        <f>Tabela22567891011[[#This Row],[PRODUZIDAS]]*VLOOKUP(Tabela22567891011[[#This Row],[SKU]],Tabela24[#All],10,0)</f>
        <v>96.83614285714286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>
        <v>70</v>
      </c>
      <c r="E638" s="2">
        <f>Tabela22567891011[[#This Row],[PRODUZIDAS]]*VLOOKUP(Tabela22567891011[[#This Row],[SKU]],Tabela24[#All],10,0)</f>
        <v>63.128333333333323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58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674.1090277507999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>
        <v>279.5</v>
      </c>
      <c r="E18" s="2">
        <f>Tabela2256789101112[[#This Row],[PRODUZIDAS]]*VLOOKUP(Tabela2256789101112[[#This Row],[SKU]],Tabela24[#All],11,0)</f>
        <v>209.42246376811593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>
        <v>32</v>
      </c>
      <c r="E69" s="2">
        <f>Tabela2256789101112[[#This Row],[PRODUZIDAS]]*VLOOKUP(Tabela2256789101112[[#This Row],[SKU]],Tabela24[#All],11,0)</f>
        <v>26.831999999999997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>
        <v>36</v>
      </c>
      <c r="E113" s="2">
        <f>Tabela2256789101112[[#This Row],[PRODUZIDAS]]*VLOOKUP(Tabela2256789101112[[#This Row],[SKU]],Tabela24[#All],11,0)</f>
        <v>23.647680000000001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100.5</v>
      </c>
      <c r="E192" s="2">
        <f>Tabela2256789101112[[#This Row],[PRODUZIDAS]]*VLOOKUP(Tabela2256789101112[[#This Row],[SKU]],Tabela24[#All],11,0)</f>
        <v>66.016440000000003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>
        <v>140.5</v>
      </c>
      <c r="E194" s="2">
        <f>Tabela2256789101112[[#This Row],[PRODUZIDAS]]*VLOOKUP(Tabela2256789101112[[#This Row],[SKU]],Tabela24[#All],11,0)</f>
        <v>92.291640000000001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49</v>
      </c>
      <c r="E197" s="2">
        <f>Tabela2256789101112[[#This Row],[PRODUZIDAS]]*VLOOKUP(Tabela2256789101112[[#This Row],[SKU]],Tabela24[#All],11,0)</f>
        <v>32.18712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>
        <v>30</v>
      </c>
      <c r="E204" s="2">
        <f>Tabela2256789101112[[#This Row],[PRODUZIDAS]]*VLOOKUP(Tabela2256789101112[[#This Row],[SKU]],Tabela24[#All],11,0)</f>
        <v>21.257499999999997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>
        <v>4</v>
      </c>
      <c r="E293" s="2">
        <f>Tabela2256789101112[[#This Row],[PRODUZIDAS]]*VLOOKUP(Tabela2256789101112[[#This Row],[SKU]],Tabela24[#All],11,0)</f>
        <v>1.9090909090909089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>
        <v>134</v>
      </c>
      <c r="E593" s="2">
        <f>Tabela2256789101112[[#This Row],[PRODUZIDAS]]*VLOOKUP(Tabela2256789101112[[#This Row],[SKU]],Tabela24[#All],11,0)</f>
        <v>103.60114285714286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>
        <v>70</v>
      </c>
      <c r="E638" s="2">
        <f>Tabela2256789101112[[#This Row],[PRODUZIDAS]]*VLOOKUP(Tabela2256789101112[[#This Row],[SKU]],Tabela24[#All],11,0)</f>
        <v>49.600833333333327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>
        <v>10</v>
      </c>
      <c r="E678" s="2">
        <f>Tabela2256789101112[[#This Row],[PRODUZIDAS]]*VLOOKUP(Tabela2256789101112[[#This Row],[SKU]],Tabela24[#All],11,0)</f>
        <v>7.7314285714285713</v>
      </c>
    </row>
    <row r="679" spans="2:5" x14ac:dyDescent="0.25">
      <c r="B679" s="3" t="s">
        <v>1348</v>
      </c>
      <c r="C679" s="3" t="s">
        <v>1349</v>
      </c>
      <c r="D679" s="1">
        <v>50</v>
      </c>
      <c r="E679" s="2">
        <f>Tabela2256789101112[[#This Row],[PRODUZIDAS]]*VLOOKUP(Tabela2256789101112[[#This Row],[SKU]],Tabela24[#All],11,0)</f>
        <v>38.657142857142858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>
        <v>2</v>
      </c>
      <c r="E803" s="2">
        <f>Tabela2256789101112[[#This Row],[PRODUZIDAS]]*VLOOKUP(Tabela2256789101112[[#This Row],[SKU]],Tabela24[#All],11,0)</f>
        <v>0.95454545454545447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18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359.40486645021639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100.5</v>
      </c>
      <c r="E192" s="2">
        <f>Tabela225678910111213[[#This Row],[PRODUZIDAS]]*VLOOKUP(Tabela225678910111213[[#This Row],[SKU]],Tabela24[#All],12,0)</f>
        <v>110.02739999999997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>
        <v>4</v>
      </c>
      <c r="E293" s="2">
        <f>Tabela225678910111213[[#This Row],[PRODUZIDAS]]*VLOOKUP(Tabela225678910111213[[#This Row],[SKU]],Tabela24[#All],12,0)</f>
        <v>3.5454545454545454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>
        <v>70</v>
      </c>
      <c r="E637" s="2">
        <f>Tabela225678910111213[[#This Row],[PRODUZIDAS]]*VLOOKUP(Tabela225678910111213[[#This Row],[SKU]],Tabela24[#All],12,0)</f>
        <v>63.128333333333323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>
        <v>27.5</v>
      </c>
      <c r="E646" s="2">
        <f>Tabela225678910111213[[#This Row],[PRODUZIDAS]]*VLOOKUP(Tabela225678910111213[[#This Row],[SKU]],Tabela24[#All],12,0)</f>
        <v>24.800416666666663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>
        <v>50</v>
      </c>
      <c r="E649" s="2">
        <f>Tabela225678910111213[[#This Row],[PRODUZIDAS]]*VLOOKUP(Tabela225678910111213[[#This Row],[SKU]],Tabela24[#All],12,0)</f>
        <v>45.091666666666654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>
        <v>17</v>
      </c>
      <c r="E652" s="2">
        <f>Tabela225678910111213[[#This Row],[PRODUZIDAS]]*VLOOKUP(Tabela225678910111213[[#This Row],[SKU]],Tabela24[#All],12,0)</f>
        <v>15.331166666666663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>
        <v>10</v>
      </c>
      <c r="E678" s="2">
        <f>Tabela225678910111213[[#This Row],[PRODUZIDAS]]*VLOOKUP(Tabela225678910111213[[#This Row],[SKU]],Tabela24[#All],12,0)</f>
        <v>10.952857142857141</v>
      </c>
    </row>
    <row r="679" spans="2:5" x14ac:dyDescent="0.25">
      <c r="B679" s="3" t="s">
        <v>1348</v>
      </c>
      <c r="C679" s="3" t="s">
        <v>1349</v>
      </c>
      <c r="D679" s="1">
        <v>50</v>
      </c>
      <c r="E679" s="2">
        <f>Tabela225678910111213[[#This Row],[PRODUZIDAS]]*VLOOKUP(Tabela225678910111213[[#This Row],[SKU]],Tabela24[#All],12,0)</f>
        <v>54.764285714285712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>
        <v>29</v>
      </c>
      <c r="E685" s="2">
        <f>Tabela225678910111213[[#This Row],[PRODUZIDAS]]*VLOOKUP(Tabela225678910111213[[#This Row],[SKU]],Tabela24[#All],12,0)</f>
        <v>31.763285714285711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832.80916918697721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>
        <v>79</v>
      </c>
      <c r="E26" s="2">
        <f>Tabela22567891011121314[[#This Row],[PRODUZIDAS]]*VLOOKUP(Tabela22567891011121314[[#This Row],[SKU]],Tabela24[#All],13,0)</f>
        <v>91.553424657534237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>
        <v>20</v>
      </c>
      <c r="E33" s="2">
        <f>Tabela22567891011121314[[#This Row],[PRODUZIDAS]]*VLOOKUP(Tabela22567891011121314[[#This Row],[SKU]],Tabela24[#All],13,0)</f>
        <v>23.178082191780817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>
        <v>29</v>
      </c>
      <c r="E67" s="2">
        <f>Tabela22567891011121314[[#This Row],[PRODUZIDAS]]*VLOOKUP(Tabela22567891011121314[[#This Row],[SKU]],Tabela24[#All],13,0)</f>
        <v>33.668999999999997</v>
      </c>
    </row>
    <row r="68" spans="2:5" x14ac:dyDescent="0.25">
      <c r="B68" s="3" t="s">
        <v>126</v>
      </c>
      <c r="C68" s="3" t="s">
        <v>127</v>
      </c>
      <c r="D68" s="1">
        <v>3</v>
      </c>
      <c r="E68" s="2">
        <f>Tabela22567891011121314[[#This Row],[PRODUZIDAS]]*VLOOKUP(Tabela22567891011121314[[#This Row],[SKU]],Tabela24[#All],13,0)</f>
        <v>3.4829999999999997</v>
      </c>
    </row>
    <row r="69" spans="2:5" x14ac:dyDescent="0.25">
      <c r="B69" s="3" t="s">
        <v>128</v>
      </c>
      <c r="C69" s="3" t="s">
        <v>129</v>
      </c>
      <c r="D69" s="1">
        <v>20</v>
      </c>
      <c r="E69" s="2">
        <f>Tabela22567891011121314[[#This Row],[PRODUZIDAS]]*VLOOKUP(Tabela22567891011121314[[#This Row],[SKU]],Tabela24[#All],13,0)</f>
        <v>23.219999999999995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>
        <v>3</v>
      </c>
      <c r="E75" s="2">
        <f>Tabela22567891011121314[[#This Row],[PRODUZIDAS]]*VLOOKUP(Tabela22567891011121314[[#This Row],[SKU]],Tabela24[#All],13,0)</f>
        <v>3.4829999999999997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>
        <v>5</v>
      </c>
      <c r="E82" s="2">
        <f>Tabela22567891011121314[[#This Row],[PRODUZIDAS]]*VLOOKUP(Tabela22567891011121314[[#This Row],[SKU]],Tabela24[#All],13,0)</f>
        <v>5.8049999999999988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>
        <v>2</v>
      </c>
      <c r="E86" s="2">
        <f>Tabela22567891011121314[[#This Row],[PRODUZIDAS]]*VLOOKUP(Tabela22567891011121314[[#This Row],[SKU]],Tabela24[#All],13,0)</f>
        <v>2.3219999999999996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>
        <v>46</v>
      </c>
      <c r="E116" s="2">
        <f>Tabela22567891011121314[[#This Row],[PRODUZIDAS]]*VLOOKUP(Tabela22567891011121314[[#This Row],[SKU]],Tabela24[#All],13,0)</f>
        <v>53.323199999999993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>
        <v>1</v>
      </c>
      <c r="E122" s="2">
        <f>Tabela22567891011121314[[#This Row],[PRODUZIDAS]]*VLOOKUP(Tabela22567891011121314[[#This Row],[SKU]],Tabela24[#All],13,0)</f>
        <v>1.1594999999999998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>
        <v>18</v>
      </c>
      <c r="E128" s="2">
        <f>Tabela22567891011121314[[#This Row],[PRODUZIDAS]]*VLOOKUP(Tabela22567891011121314[[#This Row],[SKU]],Tabela24[#All],13,0)</f>
        <v>20.870999999999995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95</v>
      </c>
      <c r="E144" s="2">
        <f>Tabela22567891011121314[[#This Row],[PRODUZIDAS]]*VLOOKUP(Tabela22567891011121314[[#This Row],[SKU]],Tabela24[#All],13,0)</f>
        <v>110.17285714285714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1</v>
      </c>
      <c r="E146" s="2">
        <f>Tabela22567891011121314[[#This Row],[PRODUZIDAS]]*VLOOKUP(Tabela22567891011121314[[#This Row],[SKU]],Tabela24[#All],13,0)</f>
        <v>1.1597142857142857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>
        <v>6</v>
      </c>
      <c r="E152" s="2">
        <f>Tabela22567891011121314[[#This Row],[PRODUZIDAS]]*VLOOKUP(Tabela22567891011121314[[#This Row],[SKU]],Tabela24[#All],13,0)</f>
        <v>6.9582857142857142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100</v>
      </c>
      <c r="E192" s="2">
        <f>Tabela22567891011121314[[#This Row],[PRODUZIDAS]]*VLOOKUP(Tabela22567891011121314[[#This Row],[SKU]],Tabela24[#All],13,0)</f>
        <v>115.91999999999997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>
        <v>39</v>
      </c>
      <c r="E201" s="2">
        <f>Tabela22567891011121314[[#This Row],[PRODUZIDAS]]*VLOOKUP(Tabela22567891011121314[[#This Row],[SKU]],Tabela24[#All],13,0)</f>
        <v>45.208799999999989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>
        <v>25</v>
      </c>
      <c r="E208" s="2">
        <f>Tabela22567891011121314[[#This Row],[PRODUZIDAS]]*VLOOKUP(Tabela22567891011121314[[#This Row],[SKU]],Tabela24[#All],13,0)</f>
        <v>28.987499999999994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>
        <v>10</v>
      </c>
      <c r="E225" s="2">
        <f>Tabela22567891011121314[[#This Row],[PRODUZIDAS]]*VLOOKUP(Tabela22567891011121314[[#This Row],[SKU]],Tabela24[#All],13,0)</f>
        <v>11.597142857142856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>
        <v>4</v>
      </c>
      <c r="E293" s="2">
        <f>Tabela22567891011121314[[#This Row],[PRODUZIDAS]]*VLOOKUP(Tabela22567891011121314[[#This Row],[SKU]],Tabela24[#All],13,0)</f>
        <v>4.9090909090909092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70</v>
      </c>
      <c r="E638" s="2">
        <f>Tabela22567891011121314[[#This Row],[PRODUZIDAS]]*VLOOKUP(Tabela22567891011121314[[#This Row],[SKU]],Tabela24[#All],13,0)</f>
        <v>81.164999999999978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>
        <v>20</v>
      </c>
      <c r="E646" s="2">
        <f>Tabela22567891011121314[[#This Row],[PRODUZIDAS]]*VLOOKUP(Tabela22567891011121314[[#This Row],[SKU]],Tabela24[#All],13,0)</f>
        <v>23.189999999999994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>
        <v>21</v>
      </c>
      <c r="E649" s="2">
        <f>Tabela22567891011121314[[#This Row],[PRODUZIDAS]]*VLOOKUP(Tabela22567891011121314[[#This Row],[SKU]],Tabela24[#All],13,0)</f>
        <v>24.349499999999995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>
        <v>17</v>
      </c>
      <c r="E652" s="2">
        <f>Tabela22567891011121314[[#This Row],[PRODUZIDAS]]*VLOOKUP(Tabela22567891011121314[[#This Row],[SKU]],Tabela24[#All],13,0)</f>
        <v>19.711499999999997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>
        <v>16</v>
      </c>
      <c r="E654" s="2">
        <f>Tabela22567891011121314[[#This Row],[PRODUZIDAS]]*VLOOKUP(Tabela22567891011121314[[#This Row],[SKU]],Tabela24[#All],13,0)</f>
        <v>18.551999999999996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>
        <v>53</v>
      </c>
      <c r="E658" s="2">
        <f>Tabela22567891011121314[[#This Row],[PRODUZIDAS]]*VLOOKUP(Tabela22567891011121314[[#This Row],[SKU]],Tabela24[#All],13,0)</f>
        <v>61.464857142857142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>
        <v>10</v>
      </c>
      <c r="E664" s="2">
        <f>Tabela22567891011121314[[#This Row],[PRODUZIDAS]]*VLOOKUP(Tabela22567891011121314[[#This Row],[SKU]],Tabela24[#All],13,0)</f>
        <v>11.597142857142856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>
        <v>5</v>
      </c>
      <c r="E666" s="2">
        <f>Tabela22567891011121314[[#This Row],[PRODUZIDAS]]*VLOOKUP(Tabela22567891011121314[[#This Row],[SKU]],Tabela24[#All],13,0)</f>
        <v>5.798571428571428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185.06870426377279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>
        <v>79</v>
      </c>
      <c r="E26" s="2">
        <f>Tabela2256789101112131415[[#This Row],[PRODUZIDAS]]*VLOOKUP(Tabela2256789101112131415[[#This Row],[SKU]],Tabela24[#All],14,0)</f>
        <v>20.345205479452055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>
        <v>20</v>
      </c>
      <c r="E33" s="2">
        <f>Tabela2256789101112131415[[#This Row],[PRODUZIDAS]]*VLOOKUP(Tabela2256789101112131415[[#This Row],[SKU]],Tabela24[#All],14,0)</f>
        <v>5.1506849315068495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>
        <v>29</v>
      </c>
      <c r="E67" s="2">
        <f>Tabela2256789101112131415[[#This Row],[PRODUZIDAS]]*VLOOKUP(Tabela2256789101112131415[[#This Row],[SKU]],Tabela24[#All],14,0)</f>
        <v>7.4820000000000002</v>
      </c>
    </row>
    <row r="68" spans="2:5" x14ac:dyDescent="0.25">
      <c r="B68" s="3" t="s">
        <v>126</v>
      </c>
      <c r="C68" s="3" t="s">
        <v>127</v>
      </c>
      <c r="D68" s="1">
        <v>3</v>
      </c>
      <c r="E68" s="2">
        <f>Tabela2256789101112131415[[#This Row],[PRODUZIDAS]]*VLOOKUP(Tabela2256789101112131415[[#This Row],[SKU]],Tabela24[#All],14,0)</f>
        <v>0.77400000000000002</v>
      </c>
    </row>
    <row r="69" spans="2:5" x14ac:dyDescent="0.25">
      <c r="B69" s="3" t="s">
        <v>128</v>
      </c>
      <c r="C69" s="3" t="s">
        <v>129</v>
      </c>
      <c r="D69" s="1">
        <v>20</v>
      </c>
      <c r="E69" s="2">
        <f>Tabela2256789101112131415[[#This Row],[PRODUZIDAS]]*VLOOKUP(Tabela2256789101112131415[[#This Row],[SKU]],Tabela24[#All],14,0)</f>
        <v>5.16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>
        <v>3</v>
      </c>
      <c r="E75" s="2">
        <f>Tabela2256789101112131415[[#This Row],[PRODUZIDAS]]*VLOOKUP(Tabela2256789101112131415[[#This Row],[SKU]],Tabela24[#All],14,0)</f>
        <v>0.77400000000000002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>
        <v>5</v>
      </c>
      <c r="E82" s="2">
        <f>Tabela2256789101112131415[[#This Row],[PRODUZIDAS]]*VLOOKUP(Tabela2256789101112131415[[#This Row],[SKU]],Tabela24[#All],14,0)</f>
        <v>1.29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>
        <v>2</v>
      </c>
      <c r="E86" s="2">
        <f>Tabela2256789101112131415[[#This Row],[PRODUZIDAS]]*VLOOKUP(Tabela2256789101112131415[[#This Row],[SKU]],Tabela24[#All],14,0)</f>
        <v>0.51600000000000001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>
        <v>46</v>
      </c>
      <c r="E116" s="2">
        <f>Tabela2256789101112131415[[#This Row],[PRODUZIDAS]]*VLOOKUP(Tabela2256789101112131415[[#This Row],[SKU]],Tabela24[#All],14,0)</f>
        <v>11.849600000000001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>
        <v>1</v>
      </c>
      <c r="E122" s="2">
        <f>Tabela2256789101112131415[[#This Row],[PRODUZIDAS]]*VLOOKUP(Tabela2256789101112131415[[#This Row],[SKU]],Tabela24[#All],14,0)</f>
        <v>0.25766666666666665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>
        <v>18</v>
      </c>
      <c r="E128" s="2">
        <f>Tabela2256789101112131415[[#This Row],[PRODUZIDAS]]*VLOOKUP(Tabela2256789101112131415[[#This Row],[SKU]],Tabela24[#All],14,0)</f>
        <v>4.6379999999999999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95</v>
      </c>
      <c r="E144" s="2">
        <f>Tabela2256789101112131415[[#This Row],[PRODUZIDAS]]*VLOOKUP(Tabela2256789101112131415[[#This Row],[SKU]],Tabela24[#All],14,0)</f>
        <v>24.482857142857146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1</v>
      </c>
      <c r="E146" s="2">
        <f>Tabela2256789101112131415[[#This Row],[PRODUZIDAS]]*VLOOKUP(Tabela2256789101112131415[[#This Row],[SKU]],Tabela24[#All],14,0)</f>
        <v>0.25771428571428573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>
        <v>6</v>
      </c>
      <c r="E152" s="2">
        <f>Tabela2256789101112131415[[#This Row],[PRODUZIDAS]]*VLOOKUP(Tabela2256789101112131415[[#This Row],[SKU]],Tabela24[#All],14,0)</f>
        <v>1.5462857142857143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100</v>
      </c>
      <c r="E192" s="2">
        <f>Tabela2256789101112131415[[#This Row],[PRODUZIDAS]]*VLOOKUP(Tabela2256789101112131415[[#This Row],[SKU]],Tabela24[#All],14,0)</f>
        <v>25.759999999999998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>
        <v>39</v>
      </c>
      <c r="E201" s="2">
        <f>Tabela2256789101112131415[[#This Row],[PRODUZIDAS]]*VLOOKUP(Tabela2256789101112131415[[#This Row],[SKU]],Tabela24[#All],14,0)</f>
        <v>10.0464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>
        <v>25</v>
      </c>
      <c r="E208" s="2">
        <f>Tabela2256789101112131415[[#This Row],[PRODUZIDAS]]*VLOOKUP(Tabela2256789101112131415[[#This Row],[SKU]],Tabela24[#All],14,0)</f>
        <v>6.4416666666666664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>
        <v>10</v>
      </c>
      <c r="E225" s="2">
        <f>Tabela2256789101112131415[[#This Row],[PRODUZIDAS]]*VLOOKUP(Tabela2256789101112131415[[#This Row],[SKU]],Tabela24[#All],14,0)</f>
        <v>2.5771428571428574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>
        <v>4</v>
      </c>
      <c r="E293" s="2">
        <f>Tabela2256789101112131415[[#This Row],[PRODUZIDAS]]*VLOOKUP(Tabela2256789101112131415[[#This Row],[SKU]],Tabela24[#All],14,0)</f>
        <v>1.0909090909090908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70</v>
      </c>
      <c r="E638" s="2">
        <f>Tabela2256789101112131415[[#This Row],[PRODUZIDAS]]*VLOOKUP(Tabela2256789101112131415[[#This Row],[SKU]],Tabela24[#All],14,0)</f>
        <v>18.036666666666665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>
        <v>20</v>
      </c>
      <c r="E646" s="2">
        <f>Tabela2256789101112131415[[#This Row],[PRODUZIDAS]]*VLOOKUP(Tabela2256789101112131415[[#This Row],[SKU]],Tabela24[#All],14,0)</f>
        <v>5.1533333333333333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>
        <v>21</v>
      </c>
      <c r="E649" s="2">
        <f>Tabela2256789101112131415[[#This Row],[PRODUZIDAS]]*VLOOKUP(Tabela2256789101112131415[[#This Row],[SKU]],Tabela24[#All],14,0)</f>
        <v>5.4109999999999996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>
        <v>17</v>
      </c>
      <c r="E652" s="2">
        <f>Tabela2256789101112131415[[#This Row],[PRODUZIDAS]]*VLOOKUP(Tabela2256789101112131415[[#This Row],[SKU]],Tabela24[#All],14,0)</f>
        <v>4.3803333333333327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>
        <v>16</v>
      </c>
      <c r="E654" s="2">
        <f>Tabela2256789101112131415[[#This Row],[PRODUZIDAS]]*VLOOKUP(Tabela2256789101112131415[[#This Row],[SKU]],Tabela24[#All],14,0)</f>
        <v>4.1226666666666665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>
        <v>53</v>
      </c>
      <c r="E658" s="2">
        <f>Tabela2256789101112131415[[#This Row],[PRODUZIDAS]]*VLOOKUP(Tabela2256789101112131415[[#This Row],[SKU]],Tabela24[#All],14,0)</f>
        <v>13.658857142857144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>
        <v>10</v>
      </c>
      <c r="E664" s="2">
        <f>Tabela2256789101112131415[[#This Row],[PRODUZIDAS]]*VLOOKUP(Tabela2256789101112131415[[#This Row],[SKU]],Tabela24[#All],14,0)</f>
        <v>2.5771428571428574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>
        <v>5</v>
      </c>
      <c r="E666" s="2">
        <f>Tabela2256789101112131415[[#This Row],[PRODUZIDAS]]*VLOOKUP(Tabela2256789101112131415[[#This Row],[SKU]],Tabela24[#All],14,0)</f>
        <v>1.2885714285714287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2025-03-28T18:30:59Z</dcterms:modified>
</cp:coreProperties>
</file>