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1485ADE0-EBA3-4EC4-9D37-FE8F304F2B80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<sst xmlns="http://schemas.openxmlformats.org/spreadsheetml/2006/main" count="26032" uniqueCount="1899">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</sst>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45737</v>
      </c>
      <c r="C2" s="31"/>
      <c r="D2" s="33">
        <f>SUM(Tabela15[VALOR])</f>
        <v>4275.1125998659199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141.56393166992822</v>
      </c>
      <c r="D7" s="26"/>
      <c r="E7" s="26">
        <f>Tabela15[[#This Row],[VALOR]]-Tabela15[[#This Row],[Custo Setor]]</f>
        <v>141.56393166992822</v>
      </c>
    </row>
    <row r="8" spans="2:5" x14ac:dyDescent="0.25">
      <c r="B8" t="s">
        <v>1883</v>
      </c>
      <c r="C8" s="21">
        <f t="array" ref="C8">'2 - CORTE VOIL'!G4</f>
        <v>239.13029999999998</v>
      </c>
      <c r="D8" s="26"/>
      <c r="E8" s="26">
        <f>Tabela15[[#This Row],[VALOR]]-Tabela15[[#This Row],[Custo Setor]]</f>
        <v>239.13029999999998</v>
      </c>
    </row>
    <row r="9" spans="2:5" x14ac:dyDescent="0.25">
      <c r="B9" t="s">
        <v>1885</v>
      </c>
      <c r="C9" s="21">
        <f t="array" ref="C9">'3 - BAINHA CONTINUA'!G4</f>
        <v>114.38568799999999</v>
      </c>
      <c r="D9" s="26"/>
      <c r="E9" s="26">
        <f>Tabela15[[#This Row],[VALOR]]-Tabela15[[#This Row],[Custo Setor]]</f>
        <v>114.38568799999999</v>
      </c>
    </row>
    <row r="10" spans="2:5" x14ac:dyDescent="0.25">
      <c r="B10" t="s">
        <v>1884</v>
      </c>
      <c r="C10" s="21">
        <f t="array" ref="C10">'4 - BARRADO'!G4</f>
        <v>539.2192380952381</v>
      </c>
      <c r="D10" s="26"/>
      <c r="E10" s="26">
        <f>Tabela15[[#This Row],[VALOR]]-Tabela15[[#This Row],[Custo Setor]]</f>
        <v>539.2192380952381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5.25</v>
      </c>
      <c r="D12" s="26"/>
      <c r="E12" s="26">
        <f>Tabela15[[#This Row],[VALOR]]-Tabela15[[#This Row],[Custo Setor]]</f>
        <v>5.25</v>
      </c>
    </row>
    <row r="13" spans="2:5" x14ac:dyDescent="0.25">
      <c r="B13" t="s">
        <v>1888</v>
      </c>
      <c r="C13" s="21">
        <f t="array" ref="C13">'7 - PALETEIRA'!G4</f>
        <v>551.25232294075795</v>
      </c>
      <c r="D13" s="26"/>
      <c r="E13" s="26">
        <f>Tabela15[[#This Row],[VALOR]]-Tabela15[[#This Row],[Custo Setor]]</f>
        <v>551.25232294075795</v>
      </c>
    </row>
    <row r="14" spans="2:5" x14ac:dyDescent="0.25">
      <c r="B14" t="s">
        <v>1889</v>
      </c>
      <c r="C14" s="21">
        <f>'8 - ACABAMENTO'!G4</f>
        <v>388.16442909328111</v>
      </c>
      <c r="D14" s="26"/>
      <c r="E14" s="26">
        <f>Tabela15[[#This Row],[VALOR]]-Tabela15[[#This Row],[Custo Setor]]</f>
        <v>388.16442909328111</v>
      </c>
    </row>
    <row r="15" spans="2:5" x14ac:dyDescent="0.25">
      <c r="B15" t="s">
        <v>1890</v>
      </c>
      <c r="C15" s="21">
        <f t="array" ref="C15">'9 - FURO'!G4</f>
        <v>485.70027909594984</v>
      </c>
      <c r="D15" s="26"/>
      <c r="E15" s="26">
        <f>Tabela15[[#This Row],[VALOR]]-Tabela15[[#This Row],[Custo Setor]]</f>
        <v>485.70027909594984</v>
      </c>
    </row>
    <row r="16" spans="2:5" x14ac:dyDescent="0.25">
      <c r="B16" t="s">
        <v>1891</v>
      </c>
      <c r="C16" s="21">
        <f t="array" ref="C16">'10 - ILHOS'!G4</f>
        <v>399.48446661329535</v>
      </c>
      <c r="D16" s="26"/>
      <c r="E16" s="26">
        <f>Tabela15[[#This Row],[VALOR]]-Tabela15[[#This Row],[Custo Setor]]</f>
        <v>399.48446661329535</v>
      </c>
    </row>
    <row r="17" spans="2:5" x14ac:dyDescent="0.25">
      <c r="B17" t="s">
        <v>1892</v>
      </c>
      <c r="C17" s="21">
        <f t="array" ref="C17">'11 - DOBRA'!G4</f>
        <v>1154.4234090197474</v>
      </c>
      <c r="D17" s="26"/>
      <c r="E17" s="26">
        <f>Tabela15[[#This Row],[VALOR]]-Tabela15[[#This Row],[Custo Setor]]</f>
        <v>1154.4234090197474</v>
      </c>
    </row>
    <row r="18" spans="2:5" x14ac:dyDescent="0.25">
      <c r="B18" t="s">
        <v>1893</v>
      </c>
      <c r="C18" s="21">
        <f t="array" ref="C18">'12 - EMBALAGEM'!G4</f>
        <v>256.53853533772161</v>
      </c>
      <c r="D18" s="26"/>
      <c r="E18" s="26">
        <f>Tabela15[[#This Row],[VALOR]]-Tabela15[[#This Row],[Custo Setor]]</f>
        <v>256.53853533772161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4275.1125998659199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58" sqref="D5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141.56393166992822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100</v>
      </c>
      <c r="E54" s="2">
        <f>Tabela2[[#This Row],[PRODUZIDAS]]*VLOOKUP(Tabela2[[#This Row],[SKU]],Tabela24[#All],3,0)</f>
        <v>27.041095890410954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10</v>
      </c>
      <c r="E58" s="2">
        <f>Tabela2[[#This Row],[PRODUZIDAS]]*VLOOKUP(Tabela2[[#This Row],[SKU]],Tabela24[#All],3,0)</f>
        <v>2.7041095890410953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Tabela2[[#This Row],[PRODUZIDAS]]*VLOOKUP(Tabela2[[#This Row],[SKU]],Tabela24[#All],3,0)</f>
        <v>13.544999999999998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100</v>
      </c>
      <c r="E69" s="2">
        <f>Tabela2[[#This Row],[PRODUZIDAS]]*VLOOKUP(Tabela2[[#This Row],[SKU]],Tabela24[#All],3,0)</f>
        <v>27.089999999999996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>
        <v>18</v>
      </c>
      <c r="E133" s="2">
        <f>Tabela2[[#This Row],[PRODUZIDAS]]*VLOOKUP(Tabela2[[#This Row],[SKU]],Tabela24[#All],3,0)</f>
        <v>5.7975000000000003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>
        <v>36</v>
      </c>
      <c r="E141" s="2">
        <f>Tabela2[[#This Row],[PRODUZIDAS]]*VLOOKUP(Tabela2[[#This Row],[SKU]],Tabela24[#All],3,0)</f>
        <v>11.595000000000001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>
        <v>40</v>
      </c>
      <c r="E214" s="2">
        <f>Tabela2[[#This Row],[PRODUZIDAS]]*VLOOKUP(Tabela2[[#This Row],[SKU]],Tabela24[#All],3,0)</f>
        <v>12.883333333333333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>
        <v>61</v>
      </c>
      <c r="E219" s="2">
        <f>Tabela2[[#This Row],[PRODUZIDAS]]*VLOOKUP(Tabela2[[#This Row],[SKU]],Tabela24[#All],3,0)</f>
        <v>19.647083333333335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>
        <v>25</v>
      </c>
      <c r="E222" s="2">
        <f>Tabela2[[#This Row],[PRODUZIDAS]]*VLOOKUP(Tabela2[[#This Row],[SKU]],Tabela24[#All],3,0)</f>
        <v>8.0520833333333339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Tabela2[[#This Row],[PRODUZIDAS]]*VLOOKUP(Tabela2[[#This Row],[SKU]],Tabela24[#All],3,0)</f>
        <v>3.2214285714285715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>
        <v>4</v>
      </c>
      <c r="E237" s="2">
        <f>Tabela2[[#This Row],[PRODUZIDAS]]*VLOOKUP(Tabela2[[#This Row],[SKU]],Tabela24[#All],3,0)</f>
        <v>1.2885714285714287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>
        <v>10</v>
      </c>
      <c r="E263" s="2">
        <f>Tabela2[[#This Row],[PRODUZIDAS]]*VLOOKUP(Tabela2[[#This Row],[SKU]],Tabela24[#All],3,0)</f>
        <v>3.867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>
        <v>7</v>
      </c>
      <c r="E578" s="2">
        <f>Tabela2[[#This Row],[PRODUZIDAS]]*VLOOKUP(Tabela2[[#This Row],[SKU]],Tabela24[#All],3,0)</f>
        <v>2.2545833333333332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>
        <v>8</v>
      </c>
      <c r="E604" s="2">
        <f>Tabela2[[#This Row],[PRODUZIDAS]]*VLOOKUP(Tabela2[[#This Row],[SKU]],Tabela24[#All],3,0)</f>
        <v>2.5771428571428574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250" workbookViewId="0">
      <selection activeCell="D264" sqref="D26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239.13029999999998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>
        <v>55</v>
      </c>
      <c r="E132" s="2">
        <f>Tabela225[[#This Row],[PRODUZIDAS]]*VLOOKUP(Tabela225[[#This Row],[SKU]],Tabela24[#All],4,0)</f>
        <v>51.017999999999994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>
        <v>26</v>
      </c>
      <c r="E134" s="2">
        <f>Tabela225[[#This Row],[PRODUZIDAS]]*VLOOKUP(Tabela225[[#This Row],[SKU]],Tabela24[#All],4,0)</f>
        <v>24.117599999999996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>
        <v>27.5</v>
      </c>
      <c r="E141" s="2">
        <f>Tabela225[[#This Row],[PRODUZIDAS]]*VLOOKUP(Tabela225[[#This Row],[SKU]],Tabela24[#All],4,0)</f>
        <v>25.508999999999997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>
        <v>63</v>
      </c>
      <c r="E219" s="2">
        <f>Tabela225[[#This Row],[PRODUZIDAS]]*VLOOKUP(Tabela225[[#This Row],[SKU]],Tabela24[#All],4,0)</f>
        <v>58.438799999999993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>
        <v>69</v>
      </c>
      <c r="E263" s="2">
        <f>Tabela225[[#This Row],[PRODUZIDAS]]*VLOOKUP(Tabela225[[#This Row],[SKU]],Tabela24[#All],4,0)</f>
        <v>80.046899999999994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17" workbookViewId="0">
      <selection activeCell="D234" sqref="D23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114.38568799999999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20.83</v>
      </c>
      <c r="E144" s="2">
        <f>Tabela2256[[#This Row],[PRODUZIDAS]]*VLOOKUP(Tabela2256[[#This Row],[SKU]],Tabela24[#All],5,0)</f>
        <v>9.3943300000000001</v>
      </c>
    </row>
    <row r="145" spans="2:5" x14ac:dyDescent="0.25">
      <c r="B145" s="3" t="s">
        <v>280</v>
      </c>
      <c r="C145" s="3" t="s">
        <v>281</v>
      </c>
      <c r="D145" s="1">
        <v>36.659999999999997</v>
      </c>
      <c r="E145" s="2">
        <f>Tabela2256[[#This Row],[PRODUZIDAS]]*VLOOKUP(Tabela2256[[#This Row],[SKU]],Tabela24[#All],5,0)</f>
        <v>16.533659999999998</v>
      </c>
    </row>
    <row r="146" spans="2:5" x14ac:dyDescent="0.25">
      <c r="B146" s="3" t="s">
        <v>282</v>
      </c>
      <c r="C146" s="3" t="s">
        <v>283</v>
      </c>
      <c r="D146" s="1">
        <v>22.5</v>
      </c>
      <c r="E146" s="2">
        <f>Tabela2256[[#This Row],[PRODUZIDAS]]*VLOOKUP(Tabela2256[[#This Row],[SKU]],Tabela24[#All],5,0)</f>
        <v>10.147500000000001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>
        <v>27.08</v>
      </c>
      <c r="E153" s="2">
        <f>Tabela2256[[#This Row],[PRODUZIDAS]]*VLOOKUP(Tabela2256[[#This Row],[SKU]],Tabela24[#All],5,0)</f>
        <v>12.21308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>
        <v>171.81</v>
      </c>
      <c r="E193" s="2">
        <f>Tabela2256[[#This Row],[PRODUZIDAS]]*VLOOKUP(Tabela2256[[#This Row],[SKU]],Tabela24[#All],5,0)</f>
        <v>22.129128000000001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20.83</v>
      </c>
      <c r="E225" s="2">
        <f>Tabela2256[[#This Row],[PRODUZIDAS]]*VLOOKUP(Tabela2256[[#This Row],[SKU]],Tabela24[#All],5,0)</f>
        <v>9.3943300000000001</v>
      </c>
    </row>
    <row r="226" spans="2:5" x14ac:dyDescent="0.25">
      <c r="B226" s="3" t="s">
        <v>442</v>
      </c>
      <c r="C226" s="3" t="s">
        <v>443</v>
      </c>
      <c r="D226" s="1">
        <v>53.33</v>
      </c>
      <c r="E226" s="2">
        <f>Tabela2256[[#This Row],[PRODUZIDAS]]*VLOOKUP(Tabela2256[[#This Row],[SKU]],Tabela24[#All],5,0)</f>
        <v>24.051829999999999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>
        <v>23.33</v>
      </c>
      <c r="E233" s="2">
        <f>Tabela2256[[#This Row],[PRODUZIDAS]]*VLOOKUP(Tabela2256[[#This Row],[SKU]],Tabela24[#All],5,0)</f>
        <v>10.52183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29" workbookViewId="0">
      <selection activeCell="D135" sqref="D13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539.2192380952381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25.5</v>
      </c>
      <c r="E132" s="2">
        <f>Tabela22567[[#This Row],[PRODUZIDAS]]*VLOOKUP(Tabela22567[[#This Row],[SKU]],Tabela24[#All],6,0)</f>
        <v>32.852499999999999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>
        <v>11.5</v>
      </c>
      <c r="E134" s="2">
        <f>Tabela22567[[#This Row],[PRODUZIDAS]]*VLOOKUP(Tabela22567[[#This Row],[SKU]],Tabela24[#All],6,0)</f>
        <v>14.815833333333334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>
        <v>27.5</v>
      </c>
      <c r="E141" s="2">
        <f>Tabela22567[[#This Row],[PRODUZIDAS]]*VLOOKUP(Tabela22567[[#This Row],[SKU]],Tabela24[#All],6,0)</f>
        <v>35.429166666666667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>
        <v>20.5</v>
      </c>
      <c r="E147" s="2">
        <f>Tabela22567[[#This Row],[PRODUZIDAS]]*VLOOKUP(Tabela22567[[#This Row],[SKU]],Tabela24[#All],6,0)</f>
        <v>26.415714285714287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70</v>
      </c>
      <c r="E192" s="2">
        <f>Tabela22567[[#This Row],[PRODUZIDAS]]*VLOOKUP(Tabela22567[[#This Row],[SKU]],Tabela24[#All],6,0)</f>
        <v>81.143999999999991</v>
      </c>
    </row>
    <row r="193" spans="2:5" x14ac:dyDescent="0.25">
      <c r="B193" s="3" t="s">
        <v>376</v>
      </c>
      <c r="C193" s="3" t="s">
        <v>377</v>
      </c>
      <c r="D193" s="1">
        <v>98</v>
      </c>
      <c r="E193" s="2">
        <f>Tabela22567[[#This Row],[PRODUZIDAS]]*VLOOKUP(Tabela22567[[#This Row],[SKU]],Tabela24[#All],6,0)</f>
        <v>113.60159999999998</v>
      </c>
    </row>
    <row r="194" spans="2:5" x14ac:dyDescent="0.25">
      <c r="B194" s="3" t="s">
        <v>378</v>
      </c>
      <c r="C194" s="3" t="s">
        <v>379</v>
      </c>
      <c r="D194" s="1">
        <v>10</v>
      </c>
      <c r="E194" s="2">
        <f>Tabela22567[[#This Row],[PRODUZIDAS]]*VLOOKUP(Tabela22567[[#This Row],[SKU]],Tabela24[#All],6,0)</f>
        <v>11.591999999999999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27</v>
      </c>
      <c r="E197" s="2">
        <f>Tabela22567[[#This Row],[PRODUZIDAS]]*VLOOKUP(Tabela22567[[#This Row],[SKU]],Tabela24[#All],6,0)</f>
        <v>31.298399999999994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59</v>
      </c>
      <c r="E205" s="2">
        <f>Tabela22567[[#This Row],[PRODUZIDAS]]*VLOOKUP(Tabela22567[[#This Row],[SKU]],Tabela24[#All],6,0)</f>
        <v>76.01166666666667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>
        <v>26</v>
      </c>
      <c r="E227" s="2">
        <f>Tabela22567[[#This Row],[PRODUZIDAS]]*VLOOKUP(Tabela22567[[#This Row],[SKU]],Tabela24[#All],6,0)</f>
        <v>33.502857142857145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>
        <v>45</v>
      </c>
      <c r="E263" s="2">
        <f>Tabela22567[[#This Row],[PRODUZIDAS]]*VLOOKUP(Tabela22567[[#This Row],[SKU]],Tabela24[#All],6,0)</f>
        <v>63.805500000000009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>
        <v>4</v>
      </c>
      <c r="E296" s="2">
        <f>Tabela22567[[#This Row],[PRODUZIDAS]]*VLOOKUP(Tabela22567[[#This Row],[SKU]],Tabela24[#All],6,0)</f>
        <v>6.8181818181818175</v>
      </c>
    </row>
    <row r="297" spans="2:5" x14ac:dyDescent="0.25">
      <c r="B297" s="3" t="s">
        <v>584</v>
      </c>
      <c r="C297" s="3" t="s">
        <v>585</v>
      </c>
      <c r="D297" s="1">
        <v>7</v>
      </c>
      <c r="E297" s="2">
        <f>Tabela22567[[#This Row],[PRODUZIDAS]]*VLOOKUP(Tabela22567[[#This Row],[SKU]],Tabela24[#All],6,0)</f>
        <v>11.93181818181818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81" workbookViewId="0">
      <selection activeCell="D297" sqref="D29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5.25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4</v>
      </c>
      <c r="E296" s="2">
        <f>Tabela2256789[[#This Row],[PRODUZIDAS]]*VLOOKUP(Tabela2256789[[#This Row],[SKU]],Tabela24[#All],8,0)</f>
        <v>1.9090909090909089</v>
      </c>
    </row>
    <row r="297" spans="2:5" x14ac:dyDescent="0.25">
      <c r="B297" s="3" t="s">
        <v>584</v>
      </c>
      <c r="C297" s="3" t="s">
        <v>585</v>
      </c>
      <c r="D297" s="1">
        <v>7</v>
      </c>
      <c r="E297" s="2">
        <f>Tabela2256789[[#This Row],[PRODUZIDAS]]*VLOOKUP(Tabela2256789[[#This Row],[SKU]],Tabela24[#All],8,0)</f>
        <v>3.3409090909090908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2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551.25232294075795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50</v>
      </c>
      <c r="E40" s="2">
        <f>Tabela225678910[[#This Row],[PRODUZIDAS]]*VLOOKUP(Tabela225678910[[#This Row],[SKU]],Tabela24[#All],9,0)</f>
        <v>33.479452054794521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50</v>
      </c>
      <c r="E54" s="2">
        <f>Tabela225678910[[#This Row],[PRODUZIDAS]]*VLOOKUP(Tabela225678910[[#This Row],[SKU]],Tabela24[#All],9,0)</f>
        <v>33.479452054794521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55</v>
      </c>
      <c r="E110" s="2">
        <f>Tabela225678910[[#This Row],[PRODUZIDAS]]*VLOOKUP(Tabela225678910[[#This Row],[SKU]],Tabela24[#All],9,0)</f>
        <v>35.42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70</v>
      </c>
      <c r="E114" s="2">
        <f>Tabela225678910[[#This Row],[PRODUZIDAS]]*VLOOKUP(Tabela225678910[[#This Row],[SKU]],Tabela24[#All],9,0)</f>
        <v>45.08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>
        <v>195</v>
      </c>
      <c r="E126" s="2">
        <f>Tabela225678910[[#This Row],[PRODUZIDAS]]*VLOOKUP(Tabela225678910[[#This Row],[SKU]],Tabela24[#All],9,0)</f>
        <v>188.41874999999999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>
        <v>50</v>
      </c>
      <c r="E138" s="2">
        <f>Tabela225678910[[#This Row],[PRODUZIDAS]]*VLOOKUP(Tabela225678910[[#This Row],[SKU]],Tabela24[#All],9,0)</f>
        <v>48.3125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>
        <v>20</v>
      </c>
      <c r="E143" s="2">
        <f>Tabela225678910[[#This Row],[PRODUZIDAS]]*VLOOKUP(Tabela225678910[[#This Row],[SKU]],Tabela24[#All],9,0)</f>
        <v>19.324999999999999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>
        <v>100</v>
      </c>
      <c r="E197" s="2">
        <f>Tabela225678910[[#This Row],[PRODUZIDAS]]*VLOOKUP(Tabela225678910[[#This Row],[SKU]],Tabela24[#All],9,0)</f>
        <v>64.400000000000006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Tabela225678910[[#This Row],[PRODUZIDAS]]*VLOOKUP(Tabela225678910[[#This Row],[SKU]],Tabela24[#All],9,0)</f>
        <v>10.30857142857143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>
        <v>10</v>
      </c>
      <c r="E236" s="2">
        <f>Tabela225678910[[#This Row],[PRODUZIDAS]]*VLOOKUP(Tabela225678910[[#This Row],[SKU]],Tabela24[#All],9,0)</f>
        <v>10.30857142857143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>
        <v>4</v>
      </c>
      <c r="E296" s="2">
        <f>Tabela225678910[[#This Row],[PRODUZIDAS]]*VLOOKUP(Tabela225678910[[#This Row],[SKU]],Tabela24[#All],9,0)</f>
        <v>3.272727272727272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>
        <v>4</v>
      </c>
      <c r="E361" s="2">
        <f>Tabela225678910[[#This Row],[PRODUZIDAS]]*VLOOKUP(Tabela225678910[[#This Row],[SKU]],Tabela24[#All],9,0)</f>
        <v>3.272727272727272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>
        <v>20</v>
      </c>
      <c r="E578" s="2">
        <f>Tabela225678910[[#This Row],[PRODUZIDAS]]*VLOOKUP(Tabela225678910[[#This Row],[SKU]],Tabela24[#All],9,0)</f>
        <v>19.324999999999999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Tabela225678910[[#This Row],[PRODUZIDAS]]*VLOOKUP(Tabela225678910[[#This Row],[SKU]],Tabela24[#All],9,0)</f>
        <v>19.324999999999999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>
        <v>7</v>
      </c>
      <c r="E590" s="2">
        <f>Tabela225678910[[#This Row],[PRODUZIDAS]]*VLOOKUP(Tabela225678910[[#This Row],[SKU]],Tabela24[#All],9,0)</f>
        <v>7.2160000000000002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>
        <v>10</v>
      </c>
      <c r="E666" s="2">
        <f>Tabela225678910[[#This Row],[PRODUZIDAS]]*VLOOKUP(Tabela225678910[[#This Row],[SKU]],Tabela24[#All],9,0)</f>
        <v>10.30857142857143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9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388.16442909328111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15</v>
      </c>
      <c r="E38" s="2">
        <f>Tabela22567891011[[#This Row],[PRODUZIDAS]]*VLOOKUP(Tabela22567891011[[#This Row],[SKU]],Tabela24[#All],10,0)</f>
        <v>11.009589041095888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99</v>
      </c>
      <c r="E54" s="2">
        <f>Tabela22567891011[[#This Row],[PRODUZIDAS]]*VLOOKUP(Tabela22567891011[[#This Row],[SKU]],Tabela24[#All],10,0)</f>
        <v>72.663287671232865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14.5</v>
      </c>
      <c r="E66" s="2">
        <f>Tabela22567891011[[#This Row],[PRODUZIDAS]]*VLOOKUP(Tabela22567891011[[#This Row],[SKU]],Tabela24[#All],10,0)</f>
        <v>11.597099999999998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>
        <v>40</v>
      </c>
      <c r="E117" s="2">
        <f>Tabela22567891011[[#This Row],[PRODUZIDAS]]*VLOOKUP(Tabela22567891011[[#This Row],[SKU]],Tabela24[#All],10,0)</f>
        <v>25.76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65</v>
      </c>
      <c r="E126" s="2">
        <f>Tabela22567891011[[#This Row],[PRODUZIDAS]]*VLOOKUP(Tabela22567891011[[#This Row],[SKU]],Tabela24[#All],10,0)</f>
        <v>58.619166666666658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>
        <v>24</v>
      </c>
      <c r="E154" s="2">
        <f>Tabela22567891011[[#This Row],[PRODUZIDAS]]*VLOOKUP(Tabela22567891011[[#This Row],[SKU]],Tabela24[#All],10,0)</f>
        <v>27.833142857142857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115.5</v>
      </c>
      <c r="E194" s="2">
        <f>Tabela22567891011[[#This Row],[PRODUZIDAS]]*VLOOKUP(Tabela22567891011[[#This Row],[SKU]],Tabela24[#All],10,0)</f>
        <v>74.382000000000005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39.5</v>
      </c>
      <c r="E231" s="2">
        <f>Tabela22567891011[[#This Row],[PRODUZIDAS]]*VLOOKUP(Tabela22567891011[[#This Row],[SKU]],Tabela24[#All],10,0)</f>
        <v>45.808714285714288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7</v>
      </c>
      <c r="E234" s="2">
        <f>Tabela22567891011[[#This Row],[PRODUZIDAS]]*VLOOKUP(Tabela22567891011[[#This Row],[SKU]],Tabela24[#All],10,0)</f>
        <v>8.1180000000000003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>
        <v>4.5</v>
      </c>
      <c r="E238" s="2">
        <f>Tabela22567891011[[#This Row],[PRODUZIDAS]]*VLOOKUP(Tabela22567891011[[#This Row],[SKU]],Tabela24[#All],10,0)</f>
        <v>5.2187142857142854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>
        <v>22</v>
      </c>
      <c r="E578" s="2">
        <f>Tabela22567891011[[#This Row],[PRODUZIDAS]]*VLOOKUP(Tabela22567891011[[#This Row],[SKU]],Tabela24[#All],10,0)</f>
        <v>19.84033333333333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Tabela22567891011[[#This Row],[PRODUZIDAS]]*VLOOKUP(Tabela22567891011[[#This Row],[SKU]],Tabela24[#All],10,0)</f>
        <v>18.036666666666662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>
        <v>8</v>
      </c>
      <c r="E590" s="2">
        <f>Tabela22567891011[[#This Row],[PRODUZIDAS]]*VLOOKUP(Tabela22567891011[[#This Row],[SKU]],Tabela24[#All],10,0)</f>
        <v>9.2777142857142856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8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485.70027909594984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47.5</v>
      </c>
      <c r="E27" s="2">
        <f>Tabela2256789101112[[#This Row],[PRODUZIDAS]]*VLOOKUP(Tabela2256789101112[[#This Row],[SKU]],Tabela24[#All],11,0)</f>
        <v>36.698630136986296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15</v>
      </c>
      <c r="E38" s="2">
        <f>Tabela2256789101112[[#This Row],[PRODUZIDAS]]*VLOOKUP(Tabela2256789101112[[#This Row],[SKU]],Tabela24[#All],11,0)</f>
        <v>8.6917808219178063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>
        <v>48</v>
      </c>
      <c r="E41" s="2">
        <f>Tabela2256789101112[[#This Row],[PRODUZIDAS]]*VLOOKUP(Tabela2256789101112[[#This Row],[SKU]],Tabela24[#All],11,0)</f>
        <v>27.813698630136983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99</v>
      </c>
      <c r="E54" s="2">
        <f>Tabela2256789101112[[#This Row],[PRODUZIDAS]]*VLOOKUP(Tabela2256789101112[[#This Row],[SKU]],Tabela24[#All],11,0)</f>
        <v>57.365753424657527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14.5</v>
      </c>
      <c r="E66" s="2">
        <f>Tabela2256789101112[[#This Row],[PRODUZIDAS]]*VLOOKUP(Tabela2256789101112[[#This Row],[SKU]],Tabela24[#All],11,0)</f>
        <v>12.158249999999999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47</v>
      </c>
      <c r="E77" s="2">
        <f>Tabela2256789101112[[#This Row],[PRODUZIDAS]]*VLOOKUP(Tabela2256789101112[[#This Row],[SKU]],Tabela24[#All],11,0)</f>
        <v>39.409499999999994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5</v>
      </c>
      <c r="E144" s="2">
        <f>Tabela2256789101112[[#This Row],[PRODUZIDAS]]*VLOOKUP(Tabela2256789101112[[#This Row],[SKU]],Tabela24[#All],11,0)</f>
        <v>3.8657142857142857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48</v>
      </c>
      <c r="E150" s="2">
        <f>Tabela2256789101112[[#This Row],[PRODUZIDAS]]*VLOOKUP(Tabela2256789101112[[#This Row],[SKU]],Tabela24[#All],11,0)</f>
        <v>37.110857142857142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4.5</v>
      </c>
      <c r="E154" s="2">
        <f>Tabela2256789101112[[#This Row],[PRODUZIDAS]]*VLOOKUP(Tabela2256789101112[[#This Row],[SKU]],Tabela24[#All],11,0)</f>
        <v>3.4791428571428571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320.5</v>
      </c>
      <c r="E194" s="2">
        <f>Tabela2256789101112[[#This Row],[PRODUZIDAS]]*VLOOKUP(Tabela2256789101112[[#This Row],[SKU]],Tabela24[#All],11,0)</f>
        <v>210.53004000000001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>
        <v>31.5</v>
      </c>
      <c r="E208" s="2">
        <f>Tabela2256789101112[[#This Row],[PRODUZIDAS]]*VLOOKUP(Tabela2256789101112[[#This Row],[SKU]],Tabela24[#All],11,0)</f>
        <v>22.320374999999999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>
        <v>2.5</v>
      </c>
      <c r="E273" s="2">
        <f>Tabela2256789101112[[#This Row],[PRODUZIDAS]]*VLOOKUP(Tabela2256789101112[[#This Row],[SKU]],Tabela24[#All],11,0)</f>
        <v>1.127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>
        <v>6</v>
      </c>
      <c r="E293" s="2">
        <f>Tabela2256789101112[[#This Row],[PRODUZIDAS]]*VLOOKUP(Tabela2256789101112[[#This Row],[SKU]],Tabela24[#All],11,0)</f>
        <v>2.8636363636363633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>
        <v>4</v>
      </c>
      <c r="E295" s="2">
        <f>Tabela2256789101112[[#This Row],[PRODUZIDAS]]*VLOOKUP(Tabela2256789101112[[#This Row],[SKU]],Tabela24[#All],11,0)</f>
        <v>1.9090909090909089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Tabela2256789101112[[#This Row],[PRODUZIDAS]]*VLOOKUP(Tabela2256789101112[[#This Row],[SKU]],Tabela24[#All],11,0)</f>
        <v>14.171666666666665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>
        <v>8</v>
      </c>
      <c r="E590" s="2">
        <f>Tabela2256789101112[[#This Row],[PRODUZIDAS]]*VLOOKUP(Tabela2256789101112[[#This Row],[SKU]],Tabela24[#All],11,0)</f>
        <v>6.1851428571428571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399.48446661329535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15</v>
      </c>
      <c r="E38" s="2">
        <f>Tabela225678910111213[[#This Row],[PRODUZIDAS]]*VLOOKUP(Tabela225678910111213[[#This Row],[SKU]],Tabela24[#All],12,0)</f>
        <v>15.452054794520548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60</v>
      </c>
      <c r="E54" s="2">
        <f>Tabela225678910111213[[#This Row],[PRODUZIDAS]]*VLOOKUP(Tabela225678910111213[[#This Row],[SKU]],Tabela24[#All],12,0)</f>
        <v>61.80821917808219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14.5</v>
      </c>
      <c r="E66" s="2">
        <f>Tabela225678910111213[[#This Row],[PRODUZIDAS]]*VLOOKUP(Tabela225678910111213[[#This Row],[SKU]],Tabela24[#All],12,0)</f>
        <v>15.899249999999997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>
        <v>37</v>
      </c>
      <c r="E69" s="2">
        <f>Tabela225678910111213[[#This Row],[PRODUZIDAS]]*VLOOKUP(Tabela225678910111213[[#This Row],[SKU]],Tabela24[#All],12,0)</f>
        <v>40.570499999999996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>
        <v>22.5</v>
      </c>
      <c r="E136" s="2">
        <f>Tabela225678910111213[[#This Row],[PRODUZIDAS]]*VLOOKUP(Tabela225678910111213[[#This Row],[SKU]],Tabela24[#All],12,0)</f>
        <v>20.291249999999994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5</v>
      </c>
      <c r="E146" s="2">
        <f>Tabela225678910111213[[#This Row],[PRODUZIDAS]]*VLOOKUP(Tabela225678910111213[[#This Row],[SKU]],Tabela24[#All],12,0)</f>
        <v>5.4764285714285705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>
        <v>8</v>
      </c>
      <c r="E153" s="2">
        <f>Tabela225678910111213[[#This Row],[PRODUZIDAS]]*VLOOKUP(Tabela225678910111213[[#This Row],[SKU]],Tabela24[#All],12,0)</f>
        <v>8.7622857142857136</v>
      </c>
    </row>
    <row r="154" spans="2:5" x14ac:dyDescent="0.25">
      <c r="B154" s="3" t="s">
        <v>298</v>
      </c>
      <c r="C154" s="3" t="s">
        <v>299</v>
      </c>
      <c r="D154" s="1">
        <v>4.5</v>
      </c>
      <c r="E154" s="2">
        <f>Tabela225678910111213[[#This Row],[PRODUZIDAS]]*VLOOKUP(Tabela225678910111213[[#This Row],[SKU]],Tabela24[#All],12,0)</f>
        <v>4.9287857142857137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>
        <v>5.5</v>
      </c>
      <c r="E177" s="2">
        <f>Tabela225678910111213[[#This Row],[PRODUZIDAS]]*VLOOKUP(Tabela225678910111213[[#This Row],[SKU]],Tabela24[#All],12,0)</f>
        <v>6.0240714285714283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15</v>
      </c>
      <c r="E200" s="2">
        <f>Tabela225678910111213[[#This Row],[PRODUZIDAS]]*VLOOKUP(Tabela225678910111213[[#This Row],[SKU]],Tabela24[#All],12,0)</f>
        <v>16.421999999999997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34.5</v>
      </c>
      <c r="E226" s="2">
        <f>Tabela225678910111213[[#This Row],[PRODUZIDAS]]*VLOOKUP(Tabela225678910111213[[#This Row],[SKU]],Tabela24[#All],12,0)</f>
        <v>37.78735714285714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2.5</v>
      </c>
      <c r="E273" s="2">
        <f>Tabela225678910111213[[#This Row],[PRODUZIDAS]]*VLOOKUP(Tabela225678910111213[[#This Row],[SKU]],Tabela24[#All],12,0)</f>
        <v>2.093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>
        <v>4</v>
      </c>
      <c r="E295" s="2">
        <f>Tabela225678910111213[[#This Row],[PRODUZIDAS]]*VLOOKUP(Tabela225678910111213[[#This Row],[SKU]],Tabela24[#All],12,0)</f>
        <v>3.5454545454545454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>
        <v>20</v>
      </c>
      <c r="E582" s="2">
        <f>Tabela225678910111213[[#This Row],[PRODUZIDAS]]*VLOOKUP(Tabela225678910111213[[#This Row],[SKU]],Tabela24[#All],12,0)</f>
        <v>18.036666666666662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130</v>
      </c>
      <c r="E593" s="2">
        <f>Tabela225678910111213[[#This Row],[PRODUZIDAS]]*VLOOKUP(Tabela225678910111213[[#This Row],[SKU]],Tabela24[#All],12,0)</f>
        <v>142.38714285714283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1154.4234090197474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16</v>
      </c>
      <c r="E27" s="2">
        <f>Tabela22567891011121314[[#This Row],[PRODUZIDAS]]*VLOOKUP(Tabela22567891011121314[[#This Row],[SKU]],Tabela24[#All],13,0)</f>
        <v>18.542465753424654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64</v>
      </c>
      <c r="E30" s="2">
        <f>Tabela22567891011121314[[#This Row],[PRODUZIDAS]]*VLOOKUP(Tabela22567891011121314[[#This Row],[SKU]],Tabela24[#All],13,0)</f>
        <v>74.169863013698617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20</v>
      </c>
      <c r="E33" s="2">
        <f>Tabela22567891011121314[[#This Row],[PRODUZIDAS]]*VLOOKUP(Tabela22567891011121314[[#This Row],[SKU]],Tabela24[#All],13,0)</f>
        <v>23.178082191780817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15</v>
      </c>
      <c r="E38" s="2">
        <f>Tabela22567891011121314[[#This Row],[PRODUZIDAS]]*VLOOKUP(Tabela22567891011121314[[#This Row],[SKU]],Tabela24[#All],13,0)</f>
        <v>17.383561643835613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>
        <v>2</v>
      </c>
      <c r="E52" s="2">
        <f>Tabela22567891011121314[[#This Row],[PRODUZIDAS]]*VLOOKUP(Tabela22567891011121314[[#This Row],[SKU]],Tabela24[#All],13,0)</f>
        <v>2.3178082191780818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11</v>
      </c>
      <c r="E54" s="2">
        <f>Tabela22567891011121314[[#This Row],[PRODUZIDAS]]*VLOOKUP(Tabela22567891011121314[[#This Row],[SKU]],Tabela24[#All],13,0)</f>
        <v>12.74794520547945</v>
      </c>
    </row>
    <row r="55" spans="2:5" x14ac:dyDescent="0.25">
      <c r="B55" s="3" t="s">
        <v>100</v>
      </c>
      <c r="C55" s="3" t="s">
        <v>101</v>
      </c>
      <c r="D55" s="1">
        <v>40</v>
      </c>
      <c r="E55" s="2">
        <f>Tabela22567891011121314[[#This Row],[PRODUZIDAS]]*VLOOKUP(Tabela22567891011121314[[#This Row],[SKU]],Tabela24[#All],13,0)</f>
        <v>46.356164383561634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>
        <v>2</v>
      </c>
      <c r="E57" s="2">
        <f>Tabela22567891011121314[[#This Row],[PRODUZIDAS]]*VLOOKUP(Tabela22567891011121314[[#This Row],[SKU]],Tabela24[#All],13,0)</f>
        <v>2.3178082191780818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33</v>
      </c>
      <c r="E66" s="2">
        <f>Tabela22567891011121314[[#This Row],[PRODUZIDAS]]*VLOOKUP(Tabela22567891011121314[[#This Row],[SKU]],Tabela24[#All],13,0)</f>
        <v>38.312999999999995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19</v>
      </c>
      <c r="E68" s="2">
        <f>Tabela22567891011121314[[#This Row],[PRODUZIDAS]]*VLOOKUP(Tabela22567891011121314[[#This Row],[SKU]],Tabela24[#All],13,0)</f>
        <v>22.058999999999997</v>
      </c>
    </row>
    <row r="69" spans="2:5" x14ac:dyDescent="0.25">
      <c r="B69" s="3" t="s">
        <v>128</v>
      </c>
      <c r="C69" s="3" t="s">
        <v>129</v>
      </c>
      <c r="D69" s="1">
        <v>19</v>
      </c>
      <c r="E69" s="2">
        <f>Tabela22567891011121314[[#This Row],[PRODUZIDAS]]*VLOOKUP(Tabela22567891011121314[[#This Row],[SKU]],Tabela24[#All],13,0)</f>
        <v>22.058999999999997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11</v>
      </c>
      <c r="E72" s="2">
        <f>Tabela22567891011121314[[#This Row],[PRODUZIDAS]]*VLOOKUP(Tabela22567891011121314[[#This Row],[SKU]],Tabela24[#All],13,0)</f>
        <v>12.770999999999997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>
        <v>13</v>
      </c>
      <c r="E80" s="2">
        <f>Tabela22567891011121314[[#This Row],[PRODUZIDAS]]*VLOOKUP(Tabela22567891011121314[[#This Row],[SKU]],Tabela24[#All],13,0)</f>
        <v>15.092999999999998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8</v>
      </c>
      <c r="E82" s="2">
        <f>Tabela22567891011121314[[#This Row],[PRODUZIDAS]]*VLOOKUP(Tabela22567891011121314[[#This Row],[SKU]],Tabela24[#All],13,0)</f>
        <v>9.2879999999999985</v>
      </c>
    </row>
    <row r="83" spans="2:5" x14ac:dyDescent="0.25">
      <c r="B83" s="3" t="s">
        <v>156</v>
      </c>
      <c r="C83" s="3" t="s">
        <v>157</v>
      </c>
      <c r="D83" s="1">
        <v>4</v>
      </c>
      <c r="E83" s="2">
        <f>Tabela22567891011121314[[#This Row],[PRODUZIDAS]]*VLOOKUP(Tabela22567891011121314[[#This Row],[SKU]],Tabela24[#All],13,0)</f>
        <v>4.6439999999999992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>
        <v>6</v>
      </c>
      <c r="E86" s="2">
        <f>Tabela22567891011121314[[#This Row],[PRODUZIDAS]]*VLOOKUP(Tabela22567891011121314[[#This Row],[SKU]],Tabela24[#All],13,0)</f>
        <v>6.9659999999999993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>
        <v>30</v>
      </c>
      <c r="E90" s="2">
        <f>Tabela22567891011121314[[#This Row],[PRODUZIDAS]]*VLOOKUP(Tabela22567891011121314[[#This Row],[SKU]],Tabela24[#All],13,0)</f>
        <v>34.829999999999991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10</v>
      </c>
      <c r="E108" s="2">
        <f>Tabela22567891011121314[[#This Row],[PRODUZIDAS]]*VLOOKUP(Tabela22567891011121314[[#This Row],[SKU]],Tabela24[#All],13,0)</f>
        <v>11.591999999999999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>
        <v>16</v>
      </c>
      <c r="E136" s="2">
        <f>Tabela22567891011121314[[#This Row],[PRODUZIDAS]]*VLOOKUP(Tabela22567891011121314[[#This Row],[SKU]],Tabela24[#All],13,0)</f>
        <v>18.551999999999996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5</v>
      </c>
      <c r="E146" s="2">
        <f>Tabela22567891011121314[[#This Row],[PRODUZIDAS]]*VLOOKUP(Tabela22567891011121314[[#This Row],[SKU]],Tabela24[#All],13,0)</f>
        <v>5.798571428571428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11</v>
      </c>
      <c r="E150" s="2">
        <f>Tabela22567891011121314[[#This Row],[PRODUZIDAS]]*VLOOKUP(Tabela22567891011121314[[#This Row],[SKU]],Tabela24[#All],13,0)</f>
        <v>12.756857142857143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>
        <v>4</v>
      </c>
      <c r="E154" s="2">
        <f>Tabela22567891011121314[[#This Row],[PRODUZIDAS]]*VLOOKUP(Tabela22567891011121314[[#This Row],[SKU]],Tabela24[#All],13,0)</f>
        <v>4.6388571428571428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79</v>
      </c>
      <c r="E208" s="2">
        <f>Tabela22567891011121314[[#This Row],[PRODUZIDAS]]*VLOOKUP(Tabela22567891011121314[[#This Row],[SKU]],Tabela24[#All],13,0)</f>
        <v>91.600499999999982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15</v>
      </c>
      <c r="E226" s="2">
        <f>Tabela22567891011121314[[#This Row],[PRODUZIDAS]]*VLOOKUP(Tabela22567891011121314[[#This Row],[SKU]],Tabela24[#All],13,0)</f>
        <v>17.395714285714284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>
        <v>3</v>
      </c>
      <c r="E269" s="2">
        <f>Tabela22567891011121314[[#This Row],[PRODUZIDAS]]*VLOOKUP(Tabela22567891011121314[[#This Row],[SKU]],Tabela24[#All],13,0)</f>
        <v>3.4775999999999994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>
        <v>4</v>
      </c>
      <c r="E295" s="2">
        <f>Tabela22567891011121314[[#This Row],[PRODUZIDAS]]*VLOOKUP(Tabela22567891011121314[[#This Row],[SKU]],Tabela24[#All],13,0)</f>
        <v>4.9090909090909092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>
        <v>4</v>
      </c>
      <c r="E297" s="2">
        <f>Tabela22567891011121314[[#This Row],[PRODUZIDAS]]*VLOOKUP(Tabela22567891011121314[[#This Row],[SKU]],Tabela24[#All],13,0)</f>
        <v>4.9090909090909092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Tabela22567891011121314[[#This Row],[PRODUZIDAS]]*VLOOKUP(Tabela22567891011121314[[#This Row],[SKU]],Tabela24[#All],13,0)</f>
        <v>23.189999999999994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103</v>
      </c>
      <c r="E593" s="2">
        <f>Tabela22567891011121314[[#This Row],[PRODUZIDAS]]*VLOOKUP(Tabela22567891011121314[[#This Row],[SKU]],Tabela24[#All],13,0)</f>
        <v>119.45057142857142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>
        <v>56</v>
      </c>
      <c r="E646" s="2">
        <f>Tabela22567891011121314[[#This Row],[PRODUZIDAS]]*VLOOKUP(Tabela22567891011121314[[#This Row],[SKU]],Tabela24[#All],13,0)</f>
        <v>64.931999999999988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>
        <v>16</v>
      </c>
      <c r="E648" s="2">
        <f>Tabela22567891011121314[[#This Row],[PRODUZIDAS]]*VLOOKUP(Tabela22567891011121314[[#This Row],[SKU]],Tabela24[#All],13,0)</f>
        <v>18.551999999999996</v>
      </c>
    </row>
    <row r="649" spans="2:5" x14ac:dyDescent="0.25">
      <c r="B649" s="3" t="s">
        <v>1288</v>
      </c>
      <c r="C649" s="3" t="s">
        <v>1289</v>
      </c>
      <c r="D649" s="1">
        <v>50</v>
      </c>
      <c r="E649" s="2">
        <f>Tabela22567891011121314[[#This Row],[PRODUZIDAS]]*VLOOKUP(Tabela22567891011121314[[#This Row],[SKU]],Tabela24[#All],13,0)</f>
        <v>57.974999999999987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>
        <v>50</v>
      </c>
      <c r="E652" s="2">
        <f>Tabela22567891011121314[[#This Row],[PRODUZIDAS]]*VLOOKUP(Tabela22567891011121314[[#This Row],[SKU]],Tabela24[#All],13,0)</f>
        <v>57.974999999999987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>
        <v>25</v>
      </c>
      <c r="E654" s="2">
        <f>Tabela22567891011121314[[#This Row],[PRODUZIDAS]]*VLOOKUP(Tabela22567891011121314[[#This Row],[SKU]],Tabela24[#All],13,0)</f>
        <v>28.987499999999994</v>
      </c>
    </row>
    <row r="655" spans="2:5" x14ac:dyDescent="0.25">
      <c r="B655" s="3" t="s">
        <v>1300</v>
      </c>
      <c r="C655" s="3" t="s">
        <v>1301</v>
      </c>
      <c r="D655" s="1">
        <v>25</v>
      </c>
      <c r="E655" s="2">
        <f>Tabela22567891011121314[[#This Row],[PRODUZIDAS]]*VLOOKUP(Tabela22567891011121314[[#This Row],[SKU]],Tabela24[#All],13,0)</f>
        <v>28.987499999999994</v>
      </c>
    </row>
    <row r="656" spans="2:5" x14ac:dyDescent="0.25">
      <c r="B656" s="3" t="s">
        <v>1302</v>
      </c>
      <c r="C656" s="3" t="s">
        <v>1303</v>
      </c>
      <c r="D656" s="1">
        <v>18</v>
      </c>
      <c r="E656" s="2">
        <f>Tabela22567891011121314[[#This Row],[PRODUZIDAS]]*VLOOKUP(Tabela22567891011121314[[#This Row],[SKU]],Tabela24[#All],13,0)</f>
        <v>20.874857142857142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1</v>
      </c>
      <c r="E658" s="2">
        <f>Tabela22567891011121314[[#This Row],[PRODUZIDAS]]*VLOOKUP(Tabela22567891011121314[[#This Row],[SKU]],Tabela24[#All],13,0)</f>
        <v>1.1597142857142857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>
        <v>115</v>
      </c>
      <c r="E666" s="2">
        <f>Tabela22567891011121314[[#This Row],[PRODUZIDAS]]*VLOOKUP(Tabela22567891011121314[[#This Row],[SKU]],Tabela24[#All],13,0)</f>
        <v>133.36714285714285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>
        <v>20</v>
      </c>
      <c r="E669" s="2">
        <f>Tabela22567891011121314[[#This Row],[PRODUZIDAS]]*VLOOKUP(Tabela22567891011121314[[#This Row],[SKU]],Tabela24[#All],13,0)</f>
        <v>23.194285714285712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>
        <v>12</v>
      </c>
      <c r="E674" s="2">
        <f>Tabela22567891011121314[[#This Row],[PRODUZIDAS]]*VLOOKUP(Tabela22567891011121314[[#This Row],[SKU]],Tabela24[#All],13,0)</f>
        <v>13.916571428571428</v>
      </c>
    </row>
    <row r="675" spans="2:5" x14ac:dyDescent="0.25">
      <c r="B675" s="3" t="s">
        <v>1340</v>
      </c>
      <c r="C675" s="3" t="s">
        <v>1341</v>
      </c>
      <c r="D675" s="1">
        <v>20</v>
      </c>
      <c r="E675" s="2">
        <f>Tabela22567891011121314[[#This Row],[PRODUZIDAS]]*VLOOKUP(Tabela22567891011121314[[#This Row],[SKU]],Tabela24[#All],13,0)</f>
        <v>23.194285714285712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256.53853533772161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16</v>
      </c>
      <c r="E27" s="2">
        <f>Tabela2256789101112131415[[#This Row],[PRODUZIDAS]]*VLOOKUP(Tabela2256789101112131415[[#This Row],[SKU]],Tabela24[#All],14,0)</f>
        <v>4.1205479452054794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64</v>
      </c>
      <c r="E30" s="2">
        <f>Tabela2256789101112131415[[#This Row],[PRODUZIDAS]]*VLOOKUP(Tabela2256789101112131415[[#This Row],[SKU]],Tabela24[#All],14,0)</f>
        <v>16.482191780821918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20</v>
      </c>
      <c r="E33" s="2">
        <f>Tabela2256789101112131415[[#This Row],[PRODUZIDAS]]*VLOOKUP(Tabela2256789101112131415[[#This Row],[SKU]],Tabela24[#All],14,0)</f>
        <v>5.1506849315068495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15</v>
      </c>
      <c r="E38" s="2">
        <f>Tabela2256789101112131415[[#This Row],[PRODUZIDAS]]*VLOOKUP(Tabela2256789101112131415[[#This Row],[SKU]],Tabela24[#All],14,0)</f>
        <v>3.8630136986301369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>
        <v>2</v>
      </c>
      <c r="E52" s="2">
        <f>Tabela2256789101112131415[[#This Row],[PRODUZIDAS]]*VLOOKUP(Tabela2256789101112131415[[#This Row],[SKU]],Tabela24[#All],14,0)</f>
        <v>0.51506849315068493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11</v>
      </c>
      <c r="E54" s="2">
        <f>Tabela2256789101112131415[[#This Row],[PRODUZIDAS]]*VLOOKUP(Tabela2256789101112131415[[#This Row],[SKU]],Tabela24[#All],14,0)</f>
        <v>2.8328767123287673</v>
      </c>
    </row>
    <row r="55" spans="2:5" x14ac:dyDescent="0.25">
      <c r="B55" s="3" t="s">
        <v>100</v>
      </c>
      <c r="C55" s="3" t="s">
        <v>101</v>
      </c>
      <c r="D55" s="1">
        <v>40</v>
      </c>
      <c r="E55" s="2">
        <f>Tabela2256789101112131415[[#This Row],[PRODUZIDAS]]*VLOOKUP(Tabela2256789101112131415[[#This Row],[SKU]],Tabela24[#All],14,0)</f>
        <v>10.301369863013699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>
        <v>2</v>
      </c>
      <c r="E57" s="2">
        <f>Tabela2256789101112131415[[#This Row],[PRODUZIDAS]]*VLOOKUP(Tabela2256789101112131415[[#This Row],[SKU]],Tabela24[#All],14,0)</f>
        <v>0.51506849315068493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33</v>
      </c>
      <c r="E66" s="2">
        <f>Tabela2256789101112131415[[#This Row],[PRODUZIDAS]]*VLOOKUP(Tabela2256789101112131415[[#This Row],[SKU]],Tabela24[#All],14,0)</f>
        <v>8.5139999999999993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19</v>
      </c>
      <c r="E68" s="2">
        <f>Tabela2256789101112131415[[#This Row],[PRODUZIDAS]]*VLOOKUP(Tabela2256789101112131415[[#This Row],[SKU]],Tabela24[#All],14,0)</f>
        <v>4.9020000000000001</v>
      </c>
    </row>
    <row r="69" spans="2:5" x14ac:dyDescent="0.25">
      <c r="B69" s="3" t="s">
        <v>128</v>
      </c>
      <c r="C69" s="3" t="s">
        <v>129</v>
      </c>
      <c r="D69" s="1">
        <v>19</v>
      </c>
      <c r="E69" s="2">
        <f>Tabela2256789101112131415[[#This Row],[PRODUZIDAS]]*VLOOKUP(Tabela2256789101112131415[[#This Row],[SKU]],Tabela24[#All],14,0)</f>
        <v>4.9020000000000001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11</v>
      </c>
      <c r="E72" s="2">
        <f>Tabela2256789101112131415[[#This Row],[PRODUZIDAS]]*VLOOKUP(Tabela2256789101112131415[[#This Row],[SKU]],Tabela24[#All],14,0)</f>
        <v>2.8380000000000001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>
        <v>13</v>
      </c>
      <c r="E80" s="2">
        <f>Tabela2256789101112131415[[#This Row],[PRODUZIDAS]]*VLOOKUP(Tabela2256789101112131415[[#This Row],[SKU]],Tabela24[#All],14,0)</f>
        <v>3.3540000000000001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8</v>
      </c>
      <c r="E82" s="2">
        <f>Tabela2256789101112131415[[#This Row],[PRODUZIDAS]]*VLOOKUP(Tabela2256789101112131415[[#This Row],[SKU]],Tabela24[#All],14,0)</f>
        <v>2.0640000000000001</v>
      </c>
    </row>
    <row r="83" spans="2:5" x14ac:dyDescent="0.25">
      <c r="B83" s="3" t="s">
        <v>156</v>
      </c>
      <c r="C83" s="3" t="s">
        <v>157</v>
      </c>
      <c r="D83" s="1">
        <v>4</v>
      </c>
      <c r="E83" s="2">
        <f>Tabela2256789101112131415[[#This Row],[PRODUZIDAS]]*VLOOKUP(Tabela2256789101112131415[[#This Row],[SKU]],Tabela24[#All],14,0)</f>
        <v>1.032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>
        <v>6</v>
      </c>
      <c r="E86" s="2">
        <f>Tabela2256789101112131415[[#This Row],[PRODUZIDAS]]*VLOOKUP(Tabela2256789101112131415[[#This Row],[SKU]],Tabela24[#All],14,0)</f>
        <v>1.548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>
        <v>30</v>
      </c>
      <c r="E90" s="2">
        <f>Tabela2256789101112131415[[#This Row],[PRODUZIDAS]]*VLOOKUP(Tabela2256789101112131415[[#This Row],[SKU]],Tabela24[#All],14,0)</f>
        <v>7.74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10</v>
      </c>
      <c r="E108" s="2">
        <f>Tabela2256789101112131415[[#This Row],[PRODUZIDAS]]*VLOOKUP(Tabela2256789101112131415[[#This Row],[SKU]],Tabela24[#All],14,0)</f>
        <v>2.5760000000000001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>
        <v>16</v>
      </c>
      <c r="E136" s="2">
        <f>Tabela2256789101112131415[[#This Row],[PRODUZIDAS]]*VLOOKUP(Tabela2256789101112131415[[#This Row],[SKU]],Tabela24[#All],14,0)</f>
        <v>4.1226666666666665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5</v>
      </c>
      <c r="E146" s="2">
        <f>Tabela2256789101112131415[[#This Row],[PRODUZIDAS]]*VLOOKUP(Tabela2256789101112131415[[#This Row],[SKU]],Tabela24[#All],14,0)</f>
        <v>1.2885714285714287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11</v>
      </c>
      <c r="E150" s="2">
        <f>Tabela2256789101112131415[[#This Row],[PRODUZIDAS]]*VLOOKUP(Tabela2256789101112131415[[#This Row],[SKU]],Tabela24[#All],14,0)</f>
        <v>2.834857142857143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>
        <v>4</v>
      </c>
      <c r="E154" s="2">
        <f>Tabela2256789101112131415[[#This Row],[PRODUZIDAS]]*VLOOKUP(Tabela2256789101112131415[[#This Row],[SKU]],Tabela24[#All],14,0)</f>
        <v>1.0308571428571429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79</v>
      </c>
      <c r="E208" s="2">
        <f>Tabela2256789101112131415[[#This Row],[PRODUZIDAS]]*VLOOKUP(Tabela2256789101112131415[[#This Row],[SKU]],Tabela24[#All],14,0)</f>
        <v>20.355666666666664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15</v>
      </c>
      <c r="E226" s="2">
        <f>Tabela2256789101112131415[[#This Row],[PRODUZIDAS]]*VLOOKUP(Tabela2256789101112131415[[#This Row],[SKU]],Tabela24[#All],14,0)</f>
        <v>3.8657142857142861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>
        <v>3</v>
      </c>
      <c r="E269" s="2">
        <f>Tabela2256789101112131415[[#This Row],[PRODUZIDAS]]*VLOOKUP(Tabela2256789101112131415[[#This Row],[SKU]],Tabela24[#All],14,0)</f>
        <v>0.77279999999999993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>
        <v>4</v>
      </c>
      <c r="E295" s="2">
        <f>Tabela2256789101112131415[[#This Row],[PRODUZIDAS]]*VLOOKUP(Tabela2256789101112131415[[#This Row],[SKU]],Tabela24[#All],14,0)</f>
        <v>1.0909090909090908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>
        <v>4</v>
      </c>
      <c r="E297" s="2">
        <f>Tabela2256789101112131415[[#This Row],[PRODUZIDAS]]*VLOOKUP(Tabela2256789101112131415[[#This Row],[SKU]],Tabela24[#All],14,0)</f>
        <v>1.0909090909090908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Tabela2256789101112131415[[#This Row],[PRODUZIDAS]]*VLOOKUP(Tabela2256789101112131415[[#This Row],[SKU]],Tabela24[#All],14,0)</f>
        <v>5.1533333333333333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103</v>
      </c>
      <c r="E593" s="2">
        <f>Tabela2256789101112131415[[#This Row],[PRODUZIDAS]]*VLOOKUP(Tabela2256789101112131415[[#This Row],[SKU]],Tabela24[#All],14,0)</f>
        <v>26.54457142857143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>
        <v>56</v>
      </c>
      <c r="E646" s="2">
        <f>Tabela2256789101112131415[[#This Row],[PRODUZIDAS]]*VLOOKUP(Tabela2256789101112131415[[#This Row],[SKU]],Tabela24[#All],14,0)</f>
        <v>14.429333333333332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>
        <v>16</v>
      </c>
      <c r="E648" s="2">
        <f>Tabela2256789101112131415[[#This Row],[PRODUZIDAS]]*VLOOKUP(Tabela2256789101112131415[[#This Row],[SKU]],Tabela24[#All],14,0)</f>
        <v>4.1226666666666665</v>
      </c>
    </row>
    <row r="649" spans="2:5" x14ac:dyDescent="0.25">
      <c r="B649" s="3" t="s">
        <v>1288</v>
      </c>
      <c r="C649" s="3" t="s">
        <v>1289</v>
      </c>
      <c r="D649" s="1">
        <v>50</v>
      </c>
      <c r="E649" s="2">
        <f>Tabela2256789101112131415[[#This Row],[PRODUZIDAS]]*VLOOKUP(Tabela2256789101112131415[[#This Row],[SKU]],Tabela24[#All],14,0)</f>
        <v>12.883333333333333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>
        <v>50</v>
      </c>
      <c r="E652" s="2">
        <f>Tabela2256789101112131415[[#This Row],[PRODUZIDAS]]*VLOOKUP(Tabela2256789101112131415[[#This Row],[SKU]],Tabela24[#All],14,0)</f>
        <v>12.883333333333333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>
        <v>25</v>
      </c>
      <c r="E654" s="2">
        <f>Tabela2256789101112131415[[#This Row],[PRODUZIDAS]]*VLOOKUP(Tabela2256789101112131415[[#This Row],[SKU]],Tabela24[#All],14,0)</f>
        <v>6.4416666666666664</v>
      </c>
    </row>
    <row r="655" spans="2:5" x14ac:dyDescent="0.25">
      <c r="B655" s="3" t="s">
        <v>1300</v>
      </c>
      <c r="C655" s="3" t="s">
        <v>1301</v>
      </c>
      <c r="D655" s="1">
        <v>25</v>
      </c>
      <c r="E655" s="2">
        <f>Tabela2256789101112131415[[#This Row],[PRODUZIDAS]]*VLOOKUP(Tabela2256789101112131415[[#This Row],[SKU]],Tabela24[#All],14,0)</f>
        <v>6.4416666666666664</v>
      </c>
    </row>
    <row r="656" spans="2:5" x14ac:dyDescent="0.25">
      <c r="B656" s="3" t="s">
        <v>1302</v>
      </c>
      <c r="C656" s="3" t="s">
        <v>1303</v>
      </c>
      <c r="D656" s="1">
        <v>18</v>
      </c>
      <c r="E656" s="2">
        <f>Tabela2256789101112131415[[#This Row],[PRODUZIDAS]]*VLOOKUP(Tabela2256789101112131415[[#This Row],[SKU]],Tabela24[#All],14,0)</f>
        <v>4.6388571428571428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1</v>
      </c>
      <c r="E658" s="2">
        <f>Tabela2256789101112131415[[#This Row],[PRODUZIDAS]]*VLOOKUP(Tabela2256789101112131415[[#This Row],[SKU]],Tabela24[#All],14,0)</f>
        <v>0.25771428571428573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>
        <v>115</v>
      </c>
      <c r="E666" s="2">
        <f>Tabela2256789101112131415[[#This Row],[PRODUZIDAS]]*VLOOKUP(Tabela2256789101112131415[[#This Row],[SKU]],Tabela24[#All],14,0)</f>
        <v>29.637142857142859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>
        <v>20</v>
      </c>
      <c r="E669" s="2">
        <f>Tabela2256789101112131415[[#This Row],[PRODUZIDAS]]*VLOOKUP(Tabela2256789101112131415[[#This Row],[SKU]],Tabela24[#All],14,0)</f>
        <v>5.1542857142857148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>
        <v>12</v>
      </c>
      <c r="E674" s="2">
        <f>Tabela2256789101112131415[[#This Row],[PRODUZIDAS]]*VLOOKUP(Tabela2256789101112131415[[#This Row],[SKU]],Tabela24[#All],14,0)</f>
        <v>3.0925714285714285</v>
      </c>
    </row>
    <row r="675" spans="2:5" x14ac:dyDescent="0.25">
      <c r="B675" s="3" t="s">
        <v>1340</v>
      </c>
      <c r="C675" s="3" t="s">
        <v>1341</v>
      </c>
      <c r="D675" s="1">
        <v>20</v>
      </c>
      <c r="E675" s="2">
        <f>Tabela2256789101112131415[[#This Row],[PRODUZIDAS]]*VLOOKUP(Tabela2256789101112131415[[#This Row],[SKU]],Tabela24[#All],14,0)</f>
        <v>5.1542857142857148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2025-03-28T14:53:19Z</dcterms:modified>
</cp:coreProperties>
</file>