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3194FA47-767F-4F65-9580-967B3D1AB9B1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<sst xmlns="http://schemas.openxmlformats.org/spreadsheetml/2006/main" count="26032" uniqueCount="1899">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</sst>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45740</v>
      </c>
      <c r="C2" s="31"/>
      <c r="D2" s="33">
        <f>SUM(Tabela15[VALOR])</f>
        <v>4032.8152611426026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176.90522567607243</v>
      </c>
      <c r="D7" s="26"/>
      <c r="E7" s="26">
        <f>Tabela15[[#This Row],[VALOR]]-Tabela15[[#This Row],[Custo Setor]]</f>
        <v>176.90522567607243</v>
      </c>
    </row>
    <row r="8" spans="2:5" x14ac:dyDescent="0.25">
      <c r="B8" t="s">
        <v>1883</v>
      </c>
      <c r="C8" s="21">
        <f t="array" ref="C8">'2 - CORTE VOIL'!G4</f>
        <v>189.41873198606271</v>
      </c>
      <c r="D8" s="26"/>
      <c r="E8" s="26">
        <f>Tabela15[[#This Row],[VALOR]]-Tabela15[[#This Row],[Custo Setor]]</f>
        <v>189.41873198606271</v>
      </c>
    </row>
    <row r="9" spans="2:5" x14ac:dyDescent="0.25">
      <c r="B9" t="s">
        <v>1885</v>
      </c>
      <c r="C9" s="21">
        <f t="array" ref="C9">'3 - BAINHA CONTINUA'!G4</f>
        <v>26.457412000000001</v>
      </c>
      <c r="D9" s="26"/>
      <c r="E9" s="26">
        <f>Tabela15[[#This Row],[VALOR]]-Tabela15[[#This Row],[Custo Setor]]</f>
        <v>26.457412000000001</v>
      </c>
    </row>
    <row r="10" spans="2:5" x14ac:dyDescent="0.25">
      <c r="B10" t="s">
        <v>1884</v>
      </c>
      <c r="C10" s="21">
        <f t="array" ref="C10">'4 - BARRADO'!G4</f>
        <v>479.65856171470807</v>
      </c>
      <c r="D10" s="26"/>
      <c r="E10" s="26">
        <f>Tabela15[[#This Row],[VALOR]]-Tabela15[[#This Row],[Custo Setor]]</f>
        <v>479.65856171470807</v>
      </c>
    </row>
    <row r="11" spans="2:5" x14ac:dyDescent="0.25">
      <c r="B11" t="s">
        <v>1886</v>
      </c>
      <c r="C11" s="21">
        <f t="array" ref="C11">'5 - EMENDA'!G4</f>
        <v>172.40375</v>
      </c>
      <c r="D11" s="26"/>
      <c r="E11" s="26">
        <f>Tabela15[[#This Row],[VALOR]]-Tabela15[[#This Row],[Custo Setor]]</f>
        <v>172.40375</v>
      </c>
    </row>
    <row r="12" spans="2:5" x14ac:dyDescent="0.25">
      <c r="B12" t="s">
        <v>1887</v>
      </c>
      <c r="C12" s="21">
        <f>'6 - OVERLOQUE'!G4</f>
        <v>14.737472727272728</v>
      </c>
      <c r="D12" s="26"/>
      <c r="E12" s="26">
        <f>Tabela15[[#This Row],[VALOR]]-Tabela15[[#This Row],[Custo Setor]]</f>
        <v>14.737472727272728</v>
      </c>
    </row>
    <row r="13" spans="2:5" x14ac:dyDescent="0.25">
      <c r="B13" t="s">
        <v>1888</v>
      </c>
      <c r="C13" s="21">
        <f t="array" ref="C13">'7 - PALETEIRA'!G4</f>
        <v>330.1169183953034</v>
      </c>
      <c r="D13" s="26"/>
      <c r="E13" s="26">
        <f>Tabela15[[#This Row],[VALOR]]-Tabela15[[#This Row],[Custo Setor]]</f>
        <v>330.1169183953034</v>
      </c>
    </row>
    <row r="14" spans="2:5" x14ac:dyDescent="0.25">
      <c r="B14" t="s">
        <v>1889</v>
      </c>
      <c r="C14" s="21">
        <f>'8 - ACABAMENTO'!G4</f>
        <v>395.95106914546642</v>
      </c>
      <c r="D14" s="26"/>
      <c r="E14" s="26">
        <f>Tabela15[[#This Row],[VALOR]]-Tabela15[[#This Row],[Custo Setor]]</f>
        <v>395.95106914546642</v>
      </c>
    </row>
    <row r="15" spans="2:5" x14ac:dyDescent="0.25">
      <c r="B15" t="s">
        <v>1890</v>
      </c>
      <c r="C15" s="21">
        <f t="array" ref="C15">'9 - FURO'!G4</f>
        <v>481.06362761904768</v>
      </c>
      <c r="D15" s="26"/>
      <c r="E15" s="26">
        <f>Tabela15[[#This Row],[VALOR]]-Tabela15[[#This Row],[Custo Setor]]</f>
        <v>481.06362761904768</v>
      </c>
    </row>
    <row r="16" spans="2:5" x14ac:dyDescent="0.25">
      <c r="B16" t="s">
        <v>1891</v>
      </c>
      <c r="C16" s="21">
        <f t="array" ref="C16">'10 - ILHOS'!G4</f>
        <v>425.2636096868884</v>
      </c>
      <c r="D16" s="26"/>
      <c r="E16" s="26">
        <f>Tabela15[[#This Row],[VALOR]]-Tabela15[[#This Row],[Custo Setor]]</f>
        <v>425.2636096868884</v>
      </c>
    </row>
    <row r="17" spans="2:5" x14ac:dyDescent="0.25">
      <c r="B17" t="s">
        <v>1892</v>
      </c>
      <c r="C17" s="21">
        <f t="array" ref="C17">'11 - DOBRA'!G4</f>
        <v>1097.0499945205479</v>
      </c>
      <c r="D17" s="26"/>
      <c r="E17" s="26">
        <f>Tabela15[[#This Row],[VALOR]]-Tabela15[[#This Row],[Custo Setor]]</f>
        <v>1097.0499945205479</v>
      </c>
    </row>
    <row r="18" spans="2:5" x14ac:dyDescent="0.25">
      <c r="B18" t="s">
        <v>1893</v>
      </c>
      <c r="C18" s="21">
        <f t="array" ref="C18">'12 - EMBALAGEM'!G4</f>
        <v>243.78888767123297</v>
      </c>
      <c r="D18" s="26"/>
      <c r="E18" s="26">
        <f>Tabela15[[#This Row],[VALOR]]-Tabela15[[#This Row],[Custo Setor]]</f>
        <v>243.78888767123297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4032.8152611426026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97" workbookViewId="0">
      <selection activeCell="D318" sqref="D31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176.90522567607243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100</v>
      </c>
      <c r="E54" s="2">
        <f>Tabela2[[#This Row],[PRODUZIDAS]]*VLOOKUP(Tabela2[[#This Row],[SKU]],Tabela24[#All],3,0)</f>
        <v>27.041095890410954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>
        <v>13</v>
      </c>
      <c r="E82" s="2">
        <f>Tabela2[[#This Row],[PRODUZIDAS]]*VLOOKUP(Tabela2[[#This Row],[SKU]],Tabela24[#All],3,0)</f>
        <v>3.5216999999999996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>
        <v>16</v>
      </c>
      <c r="E122" s="2">
        <f>Tabela2[[#This Row],[PRODUZIDAS]]*VLOOKUP(Tabela2[[#This Row],[SKU]],Tabela24[#All],3,0)</f>
        <v>5.1533333333333333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>
        <v>10</v>
      </c>
      <c r="E134" s="2">
        <f>Tabela2[[#This Row],[PRODUZIDAS]]*VLOOKUP(Tabela2[[#This Row],[SKU]],Tabela24[#All],3,0)</f>
        <v>3.2208333333333332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5</v>
      </c>
      <c r="E144" s="2">
        <f>Tabela2[[#This Row],[PRODUZIDAS]]*VLOOKUP(Tabela2[[#This Row],[SKU]],Tabela24[#All],3,0)</f>
        <v>1.6107142857142858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>
        <v>5</v>
      </c>
      <c r="E147" s="2">
        <f>Tabela2[[#This Row],[PRODUZIDAS]]*VLOOKUP(Tabela2[[#This Row],[SKU]],Tabela24[#All],3,0)</f>
        <v>1.6107142857142858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>
        <v>20</v>
      </c>
      <c r="E156" s="2">
        <f>Tabela2[[#This Row],[PRODUZIDAS]]*VLOOKUP(Tabela2[[#This Row],[SKU]],Tabela24[#All],3,0)</f>
        <v>6.4428571428571431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>
        <v>19</v>
      </c>
      <c r="E158" s="2">
        <f>Tabela2[[#This Row],[PRODUZIDAS]]*VLOOKUP(Tabela2[[#This Row],[SKU]],Tabela24[#All],3,0)</f>
        <v>6.1207142857142864</v>
      </c>
    </row>
    <row r="159" spans="2:5" x14ac:dyDescent="0.25">
      <c r="B159" s="3" t="s">
        <v>308</v>
      </c>
      <c r="C159" s="3" t="s">
        <v>309</v>
      </c>
      <c r="D159" s="1">
        <v>20</v>
      </c>
      <c r="E159" s="2">
        <f>Tabela2[[#This Row],[PRODUZIDAS]]*VLOOKUP(Tabela2[[#This Row],[SKU]],Tabela24[#All],3,0)</f>
        <v>6.4428571428571431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>
        <v>20</v>
      </c>
      <c r="E167" s="2">
        <f>Tabela2[[#This Row],[PRODUZIDAS]]*VLOOKUP(Tabela2[[#This Row],[SKU]],Tabela24[#All],3,0)</f>
        <v>6.4428571428571431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>
        <v>10</v>
      </c>
      <c r="E214" s="2">
        <f>Tabela2[[#This Row],[PRODUZIDAS]]*VLOOKUP(Tabela2[[#This Row],[SKU]],Tabela24[#All],3,0)</f>
        <v>3.2208333333333332</v>
      </c>
    </row>
    <row r="215" spans="2:5" x14ac:dyDescent="0.25">
      <c r="B215" s="3" t="s">
        <v>420</v>
      </c>
      <c r="C215" s="3" t="s">
        <v>421</v>
      </c>
      <c r="D215" s="1">
        <v>146</v>
      </c>
      <c r="E215" s="2">
        <f>Tabela2[[#This Row],[PRODUZIDAS]]*VLOOKUP(Tabela2[[#This Row],[SKU]],Tabela24[#All],3,0)</f>
        <v>47.024166666666666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>
        <v>50</v>
      </c>
      <c r="E259" s="2">
        <f>Tabela2[[#This Row],[PRODUZIDAS]]*VLOOKUP(Tabela2[[#This Row],[SKU]],Tabela24[#All],3,0)</f>
        <v>18.863414634146345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>
        <v>8</v>
      </c>
      <c r="E301" s="2">
        <f>Tabela2[[#This Row],[PRODUZIDAS]]*VLOOKUP(Tabela2[[#This Row],[SKU]],Tabela24[#All],3,0)</f>
        <v>7.6363636363636358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>
        <v>7</v>
      </c>
      <c r="E303" s="2">
        <f>Tabela2[[#This Row],[PRODUZIDAS]]*VLOOKUP(Tabela2[[#This Row],[SKU]],Tabela24[#All],3,0)</f>
        <v>6.6818181818181817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>
        <v>20</v>
      </c>
      <c r="E317" s="2">
        <f>Tabela2[[#This Row],[PRODUZIDAS]]*VLOOKUP(Tabela2[[#This Row],[SKU]],Tabela24[#All],3,0)</f>
        <v>25.226666666666667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>
        <v>2</v>
      </c>
      <c r="E676" s="2">
        <f>Tabela2[[#This Row],[PRODUZIDAS]]*VLOOKUP(Tabela2[[#This Row],[SKU]],Tabela24[#All],3,0)</f>
        <v>0.64428571428571435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45" workbookViewId="0">
      <selection activeCell="D159" sqref="D15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189.41873198606271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>
        <v>1.5</v>
      </c>
      <c r="E110" s="2">
        <f>Tabela225[[#This Row],[PRODUZIDAS]]*VLOOKUP(Tabela225[[#This Row],[SKU]],Tabela24[#All],4,0)</f>
        <v>0.81143999999999994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>
        <v>15.5</v>
      </c>
      <c r="E133" s="2">
        <f>Tabela225[[#This Row],[PRODUZIDAS]]*VLOOKUP(Tabela225[[#This Row],[SKU]],Tabela24[#All],4,0)</f>
        <v>14.377799999999999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>
        <v>18</v>
      </c>
      <c r="E158" s="2">
        <f>Tabela225[[#This Row],[PRODUZIDAS]]*VLOOKUP(Tabela225[[#This Row],[SKU]],Tabela24[#All],4,0)</f>
        <v>26.67342857142857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>
        <v>1.5</v>
      </c>
      <c r="E195" s="2">
        <f>Tabela225[[#This Row],[PRODUZIDAS]]*VLOOKUP(Tabela225[[#This Row],[SKU]],Tabela24[#All],4,0)</f>
        <v>0.81143999999999994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>
        <v>1</v>
      </c>
      <c r="E197" s="2">
        <f>Tabela225[[#This Row],[PRODUZIDAS]]*VLOOKUP(Tabela225[[#This Row],[SKU]],Tabela24[#All],4,0)</f>
        <v>0.54096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>
        <v>49.5</v>
      </c>
      <c r="E214" s="2">
        <f>Tabela225[[#This Row],[PRODUZIDAS]]*VLOOKUP(Tabela225[[#This Row],[SKU]],Tabela24[#All],4,0)</f>
        <v>45.916199999999996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>
        <v>32.5</v>
      </c>
      <c r="E222" s="2">
        <f>Tabela225[[#This Row],[PRODUZIDAS]]*VLOOKUP(Tabela225[[#This Row],[SKU]],Tabela24[#All],4,0)</f>
        <v>30.146999999999995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>
        <v>48.5</v>
      </c>
      <c r="E259" s="2">
        <f>Tabela225[[#This Row],[PRODUZIDAS]]*VLOOKUP(Tabela225[[#This Row],[SKU]],Tabela24[#All],4,0)</f>
        <v>70.140463414634155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01" workbookViewId="0">
      <selection activeCell="D227" sqref="D22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26.457412000000001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>
        <v>59.54</v>
      </c>
      <c r="E197" s="2">
        <f>Tabela2256[[#This Row],[PRODUZIDAS]]*VLOOKUP(Tabela2256[[#This Row],[SKU]],Tabela24[#All],5,0)</f>
        <v>7.6687519999999996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20.83</v>
      </c>
      <c r="E225" s="2">
        <f>Tabela2256[[#This Row],[PRODUZIDAS]]*VLOOKUP(Tabela2256[[#This Row],[SKU]],Tabela24[#All],5,0)</f>
        <v>9.3943300000000001</v>
      </c>
    </row>
    <row r="226" spans="2:5" x14ac:dyDescent="0.25">
      <c r="B226" s="3" t="s">
        <v>442</v>
      </c>
      <c r="C226" s="3" t="s">
        <v>443</v>
      </c>
      <c r="D226" s="1">
        <v>20.83</v>
      </c>
      <c r="E226" s="2">
        <f>Tabela2256[[#This Row],[PRODUZIDAS]]*VLOOKUP(Tabela2256[[#This Row],[SKU]],Tabela24[#All],5,0)</f>
        <v>9.3943300000000001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276" sqref="D2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479.65856171470807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>
        <v>45</v>
      </c>
      <c r="E133" s="2">
        <f>Tabela22567[[#This Row],[PRODUZIDAS]]*VLOOKUP(Tabela22567[[#This Row],[SKU]],Tabela24[#All],6,0)</f>
        <v>57.975000000000001</v>
      </c>
    </row>
    <row r="134" spans="2:5" x14ac:dyDescent="0.25">
      <c r="B134" s="3" t="s">
        <v>258</v>
      </c>
      <c r="C134" s="3" t="s">
        <v>259</v>
      </c>
      <c r="D134" s="1">
        <v>14.5</v>
      </c>
      <c r="E134" s="2">
        <f>Tabela22567[[#This Row],[PRODUZIDAS]]*VLOOKUP(Tabela22567[[#This Row],[SKU]],Tabela24[#All],6,0)</f>
        <v>18.680833333333332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72</v>
      </c>
      <c r="E192" s="2">
        <f>Tabela22567[[#This Row],[PRODUZIDAS]]*VLOOKUP(Tabela22567[[#This Row],[SKU]],Tabela24[#All],6,0)</f>
        <v>83.462399999999988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12.5</v>
      </c>
      <c r="E197" s="2">
        <f>Tabela22567[[#This Row],[PRODUZIDAS]]*VLOOKUP(Tabela22567[[#This Row],[SKU]],Tabela24[#All],6,0)</f>
        <v>14.489999999999997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>
        <v>34</v>
      </c>
      <c r="E214" s="2">
        <f>Tabela22567[[#This Row],[PRODUZIDAS]]*VLOOKUP(Tabela22567[[#This Row],[SKU]],Tabela24[#All],6,0)</f>
        <v>43.803333333333335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>
        <v>63.5</v>
      </c>
      <c r="E219" s="2">
        <f>Tabela22567[[#This Row],[PRODUZIDAS]]*VLOOKUP(Tabela22567[[#This Row],[SKU]],Tabela24[#All],6,0)</f>
        <v>81.80916666666667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>
        <v>33</v>
      </c>
      <c r="E222" s="2">
        <f>Tabela22567[[#This Row],[PRODUZIDAS]]*VLOOKUP(Tabela22567[[#This Row],[SKU]],Tabela24[#All],6,0)</f>
        <v>42.515000000000001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>
        <v>10.5</v>
      </c>
      <c r="E237" s="2">
        <f>Tabela22567[[#This Row],[PRODUZIDAS]]*VLOOKUP(Tabela22567[[#This Row],[SKU]],Tabela24[#All],6,0)</f>
        <v>13.530000000000001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>
        <v>40</v>
      </c>
      <c r="E259" s="2">
        <f>Tabela22567[[#This Row],[PRODUZIDAS]]*VLOOKUP(Tabela22567[[#This Row],[SKU]],Tabela24[#All],6,0)</f>
        <v>55.332682926829278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>
        <v>4</v>
      </c>
      <c r="E263" s="2">
        <f>Tabela22567[[#This Row],[PRODUZIDAS]]*VLOOKUP(Tabela22567[[#This Row],[SKU]],Tabela24[#All],6,0)</f>
        <v>5.6716000000000006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>
        <v>18</v>
      </c>
      <c r="E276" s="2">
        <f>Tabela22567[[#This Row],[PRODUZIDAS]]*VLOOKUP(Tabela22567[[#This Row],[SKU]],Tabela24[#All],6,0)</f>
        <v>23.184000000000001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>
        <v>5</v>
      </c>
      <c r="E296" s="2">
        <f>Tabela22567[[#This Row],[PRODUZIDAS]]*VLOOKUP(Tabela22567[[#This Row],[SKU]],Tabela24[#All],6,0)</f>
        <v>8.5227272727272716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>
        <v>18</v>
      </c>
      <c r="E300" s="2">
        <f>Tabela22567[[#This Row],[PRODUZIDAS]]*VLOOKUP(Tabela22567[[#This Row],[SKU]],Tabela24[#All],6,0)</f>
        <v>30.68181818181818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topLeftCell="A161" workbookViewId="0">
      <selection activeCell="D183" sqref="D18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172.40375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>
        <v>43.5</v>
      </c>
      <c r="E182" s="2">
        <f>Tabela225678[[#This Row],[PRODUZIDAS]]*VLOOKUP(Tabela225678[[#This Row],[SKU]],Tabela24[#All],7,0)</f>
        <v>140.17875000000001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>
        <v>10</v>
      </c>
      <c r="E186" s="2">
        <f>Tabela225678[[#This Row],[PRODUZIDAS]]*VLOOKUP(Tabela225678[[#This Row],[SKU]],Tabela24[#All],7,0)</f>
        <v>32.225000000000001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73" workbookViewId="0">
      <selection activeCell="D293" sqref="D29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14.737472727272728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>
        <v>18</v>
      </c>
      <c r="E276" s="2">
        <f>Tabela2256789[[#This Row],[PRODUZIDAS]]*VLOOKUP(Tabela2256789[[#This Row],[SKU]],Tabela24[#All],8,0)</f>
        <v>6.9551999999999996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>
        <v>5</v>
      </c>
      <c r="E292" s="2">
        <f>Tabela2256789[[#This Row],[PRODUZIDAS]]*VLOOKUP(Tabela2256789[[#This Row],[SKU]],Tabela24[#All],8,0)</f>
        <v>2.0549999999999997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>
        <v>5</v>
      </c>
      <c r="E296" s="2">
        <f>Tabela2256789[[#This Row],[PRODUZIDAS]]*VLOOKUP(Tabela2256789[[#This Row],[SKU]],Tabela24[#All],8,0)</f>
        <v>2.3863636363636362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>
        <v>7</v>
      </c>
      <c r="E300" s="2">
        <f>Tabela2256789[[#This Row],[PRODUZIDAS]]*VLOOKUP(Tabela2256789[[#This Row],[SKU]],Tabela24[#All],8,0)</f>
        <v>3.3409090909090908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330.1169183953034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>
        <v>40</v>
      </c>
      <c r="E43" s="2">
        <f>Tabela225678910[[#This Row],[PRODUZIDAS]]*VLOOKUP(Tabela225678910[[#This Row],[SKU]],Tabela24[#All],9,0)</f>
        <v>26.783561643835618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>
        <v>60</v>
      </c>
      <c r="E54" s="2">
        <f>Tabela225678910[[#This Row],[PRODUZIDAS]]*VLOOKUP(Tabela225678910[[#This Row],[SKU]],Tabela24[#All],9,0)</f>
        <v>40.175342465753431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6</v>
      </c>
      <c r="E77" s="2">
        <f>Tabela225678910[[#This Row],[PRODUZIDAS]]*VLOOKUP(Tabela225678910[[#This Row],[SKU]],Tabela24[#All],9,0)</f>
        <v>4.4117999999999995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50</v>
      </c>
      <c r="E111" s="2">
        <f>Tabela225678910[[#This Row],[PRODUZIDAS]]*VLOOKUP(Tabela225678910[[#This Row],[SKU]],Tabela24[#All],9,0)</f>
        <v>32.200000000000003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>
        <v>300</v>
      </c>
      <c r="E192" s="2">
        <f>Tabela225678910[[#This Row],[PRODUZIDAS]]*VLOOKUP(Tabela225678910[[#This Row],[SKU]],Tabela24[#All],9,0)</f>
        <v>193.20000000000002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10</v>
      </c>
      <c r="E203" s="2">
        <f>Tabela225678910[[#This Row],[PRODUZIDAS]]*VLOOKUP(Tabela225678910[[#This Row],[SKU]],Tabela24[#All],9,0)</f>
        <v>9.6624999999999996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>
        <v>18</v>
      </c>
      <c r="E276" s="2">
        <f>Tabela225678910[[#This Row],[PRODUZIDAS]]*VLOOKUP(Tabela225678910[[#This Row],[SKU]],Tabela24[#All],9,0)</f>
        <v>11.592000000000001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>
        <v>4</v>
      </c>
      <c r="E287" s="2">
        <f>Tabela225678910[[#This Row],[PRODUZIDAS]]*VLOOKUP(Tabela225678910[[#This Row],[SKU]],Tabela24[#All],9,0)</f>
        <v>2.4659999999999993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>
        <v>6</v>
      </c>
      <c r="E292" s="2">
        <f>Tabela225678910[[#This Row],[PRODUZIDAS]]*VLOOKUP(Tabela225678910[[#This Row],[SKU]],Tabela24[#All],9,0)</f>
        <v>3.698999999999999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>
        <v>4</v>
      </c>
      <c r="E569" s="2">
        <f>Tabela225678910[[#This Row],[PRODUZIDAS]]*VLOOKUP(Tabela225678910[[#This Row],[SKU]],Tabela24[#All],9,0)</f>
        <v>3.8649999999999998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>
        <v>2</v>
      </c>
      <c r="E676" s="2">
        <f>Tabela225678910[[#This Row],[PRODUZIDAS]]*VLOOKUP(Tabela225678910[[#This Row],[SKU]],Tabela24[#All],9,0)</f>
        <v>2.0617142857142858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2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395.95106914546642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>
        <v>67</v>
      </c>
      <c r="E54" s="2">
        <f>Tabela22567891011[[#This Row],[PRODUZIDAS]]*VLOOKUP(Tabela22567891011[[#This Row],[SKU]],Tabela24[#All],10,0)</f>
        <v>49.176164383561634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>
        <v>50</v>
      </c>
      <c r="E117" s="2">
        <f>Tabela22567891011[[#This Row],[PRODUZIDAS]]*VLOOKUP(Tabela22567891011[[#This Row],[SKU]],Tabela24[#All],10,0)</f>
        <v>32.200000000000003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>
        <v>32.5</v>
      </c>
      <c r="E162" s="2">
        <f>Tabela22567891011[[#This Row],[PRODUZIDAS]]*VLOOKUP(Tabela22567891011[[#This Row],[SKU]],Tabela24[#All],10,0)</f>
        <v>37.690714285714286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>
        <v>12.5</v>
      </c>
      <c r="E174" s="2">
        <f>Tabela22567891011[[#This Row],[PRODUZIDAS]]*VLOOKUP(Tabela22567891011[[#This Row],[SKU]],Tabela24[#All],10,0)</f>
        <v>14.496428571428572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>
        <v>31</v>
      </c>
      <c r="E192" s="2">
        <f>Tabela22567891011[[#This Row],[PRODUZIDAS]]*VLOOKUP(Tabela22567891011[[#This Row],[SKU]],Tabela24[#All],10,0)</f>
        <v>19.964000000000002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71</v>
      </c>
      <c r="E197" s="2">
        <f>Tabela22567891011[[#This Row],[PRODUZIDAS]]*VLOOKUP(Tabela22567891011[[#This Row],[SKU]],Tabela24[#All],10,0)</f>
        <v>45.724000000000004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>
        <v>4</v>
      </c>
      <c r="E205" s="2">
        <f>Tabela22567891011[[#This Row],[PRODUZIDAS]]*VLOOKUP(Tabela22567891011[[#This Row],[SKU]],Tabela24[#All],10,0)</f>
        <v>3.6073333333333326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58</v>
      </c>
      <c r="E231" s="2">
        <f>Tabela22567891011[[#This Row],[PRODUZIDAS]]*VLOOKUP(Tabela22567891011[[#This Row],[SKU]],Tabela24[#All],10,0)</f>
        <v>67.263428571428577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106.5</v>
      </c>
      <c r="E593" s="2">
        <f>Tabela22567891011[[#This Row],[PRODUZIDAS]]*VLOOKUP(Tabela22567891011[[#This Row],[SKU]],Tabela24[#All],10,0)</f>
        <v>123.50957142857143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>
        <v>2</v>
      </c>
      <c r="E676" s="2">
        <f>Tabela22567891011[[#This Row],[PRODUZIDAS]]*VLOOKUP(Tabela22567891011[[#This Row],[SKU]],Tabela24[#All],10,0)</f>
        <v>2.3194285714285714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105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481.06362761904768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23.5</v>
      </c>
      <c r="E114" s="2">
        <f>Tabela2256789101112[[#This Row],[PRODUZIDAS]]*VLOOKUP(Tabela2256789101112[[#This Row],[SKU]],Tabela24[#All],11,0)</f>
        <v>15.436680000000001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>
        <v>80</v>
      </c>
      <c r="E116" s="2">
        <f>Tabela2256789101112[[#This Row],[PRODUZIDAS]]*VLOOKUP(Tabela2256789101112[[#This Row],[SKU]],Tabela24[#All],11,0)</f>
        <v>52.550400000000003</v>
      </c>
    </row>
    <row r="117" spans="2:5" x14ac:dyDescent="0.25">
      <c r="B117" s="3" t="s">
        <v>224</v>
      </c>
      <c r="C117" s="3" t="s">
        <v>225</v>
      </c>
      <c r="D117" s="1">
        <v>54.5</v>
      </c>
      <c r="E117" s="2">
        <f>Tabela2256789101112[[#This Row],[PRODUZIDAS]]*VLOOKUP(Tabela2256789101112[[#This Row],[SKU]],Tabela24[#All],11,0)</f>
        <v>35.799959999999999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>
        <v>43</v>
      </c>
      <c r="E126" s="2">
        <f>Tabela2256789101112[[#This Row],[PRODUZIDAS]]*VLOOKUP(Tabela2256789101112[[#This Row],[SKU]],Tabela24[#All],11,0)</f>
        <v>30.46908333333333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84.5</v>
      </c>
      <c r="E146" s="2">
        <f>Tabela2256789101112[[#This Row],[PRODUZIDAS]]*VLOOKUP(Tabela2256789101112[[#This Row],[SKU]],Tabela24[#All],11,0)</f>
        <v>65.330571428571432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>
        <v>24</v>
      </c>
      <c r="E154" s="2">
        <f>Tabela2256789101112[[#This Row],[PRODUZIDAS]]*VLOOKUP(Tabela2256789101112[[#This Row],[SKU]],Tabela24[#All],11,0)</f>
        <v>18.555428571428571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31</v>
      </c>
      <c r="E192" s="2">
        <f>Tabela2256789101112[[#This Row],[PRODUZIDAS]]*VLOOKUP(Tabela2256789101112[[#This Row],[SKU]],Tabela24[#All],11,0)</f>
        <v>20.36328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177.5</v>
      </c>
      <c r="E194" s="2">
        <f>Tabela2256789101112[[#This Row],[PRODUZIDAS]]*VLOOKUP(Tabela2256789101112[[#This Row],[SKU]],Tabela24[#All],11,0)</f>
        <v>116.59620000000001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59</v>
      </c>
      <c r="E197" s="2">
        <f>Tabela2256789101112[[#This Row],[PRODUZIDAS]]*VLOOKUP(Tabela2256789101112[[#This Row],[SKU]],Tabela24[#All],11,0)</f>
        <v>38.755920000000003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>
        <v>4.5</v>
      </c>
      <c r="E227" s="2">
        <f>Tabela2256789101112[[#This Row],[PRODUZIDAS]]*VLOOKUP(Tabela2256789101112[[#This Row],[SKU]],Tabela24[#All],11,0)</f>
        <v>3.4791428571428571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>
        <v>7.5</v>
      </c>
      <c r="E234" s="2">
        <f>Tabela2256789101112[[#This Row],[PRODUZIDAS]]*VLOOKUP(Tabela2256789101112[[#This Row],[SKU]],Tabela24[#All],11,0)</f>
        <v>5.798571428571428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>
        <v>22</v>
      </c>
      <c r="E578" s="2">
        <f>Tabela2256789101112[[#This Row],[PRODUZIDAS]]*VLOOKUP(Tabela2256789101112[[#This Row],[SKU]],Tabela24[#All],11,0)</f>
        <v>15.588833333333332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>
        <v>3</v>
      </c>
      <c r="E627" s="2">
        <f>Tabela2256789101112[[#This Row],[PRODUZIDAS]]*VLOOKUP(Tabela2256789101112[[#This Row],[SKU]],Tabela24[#All],11,0)</f>
        <v>1.9706399999999999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>
        <v>5</v>
      </c>
      <c r="E654" s="2">
        <f>Tabela2256789101112[[#This Row],[PRODUZIDAS]]*VLOOKUP(Tabela2256789101112[[#This Row],[SKU]],Tabela24[#All],11,0)</f>
        <v>3.5429166666666663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>
        <v>71.5</v>
      </c>
      <c r="E662" s="2">
        <f>Tabela2256789101112[[#This Row],[PRODUZIDAS]]*VLOOKUP(Tabela2256789101112[[#This Row],[SKU]],Tabela24[#All],11,0)</f>
        <v>55.279714285714284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>
        <v>2</v>
      </c>
      <c r="E666" s="2">
        <f>Tabela2256789101112[[#This Row],[PRODUZIDAS]]*VLOOKUP(Tabela2256789101112[[#This Row],[SKU]],Tabela24[#All],11,0)</f>
        <v>1.5462857142857143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99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425.2636096868884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>
        <v>38.5</v>
      </c>
      <c r="E54" s="2">
        <f>Tabela225678910111213[[#This Row],[PRODUZIDAS]]*VLOOKUP(Tabela225678910111213[[#This Row],[SKU]],Tabela24[#All],12,0)</f>
        <v>39.660273972602738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8.5</v>
      </c>
      <c r="E111" s="2">
        <f>Tabela225678910111213[[#This Row],[PRODUZIDAS]]*VLOOKUP(Tabela225678910111213[[#This Row],[SKU]],Tabela24[#All],12,0)</f>
        <v>9.3057999999999979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>
        <v>20</v>
      </c>
      <c r="E113" s="2">
        <f>Tabela225678910111213[[#This Row],[PRODUZIDAS]]*VLOOKUP(Tabela225678910111213[[#This Row],[SKU]],Tabela24[#All],12,0)</f>
        <v>21.895999999999994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>
        <v>29.5</v>
      </c>
      <c r="E125" s="2">
        <f>Tabela225678910111213[[#This Row],[PRODUZIDAS]]*VLOOKUP(Tabela225678910111213[[#This Row],[SKU]],Tabela24[#All],12,0)</f>
        <v>26.604083333333328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38</v>
      </c>
      <c r="E146" s="2">
        <f>Tabela225678910111213[[#This Row],[PRODUZIDAS]]*VLOOKUP(Tabela225678910111213[[#This Row],[SKU]],Tabela24[#All],12,0)</f>
        <v>41.62085714285714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>
        <v>22.5</v>
      </c>
      <c r="E153" s="2">
        <f>Tabela225678910111213[[#This Row],[PRODUZIDAS]]*VLOOKUP(Tabela225678910111213[[#This Row],[SKU]],Tabela24[#All],12,0)</f>
        <v>24.643928571428571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>
        <v>21</v>
      </c>
      <c r="E191" s="2">
        <f>Tabela225678910111213[[#This Row],[PRODUZIDAS]]*VLOOKUP(Tabela225678910111213[[#This Row],[SKU]],Tabela24[#All],12,0)</f>
        <v>21.655200000000008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30</v>
      </c>
      <c r="E194" s="2">
        <f>Tabela225678910111213[[#This Row],[PRODUZIDAS]]*VLOOKUP(Tabela225678910111213[[#This Row],[SKU]],Tabela24[#All],12,0)</f>
        <v>32.843999999999994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>
        <v>8</v>
      </c>
      <c r="E197" s="2">
        <f>Tabela225678910111213[[#This Row],[PRODUZIDAS]]*VLOOKUP(Tabela225678910111213[[#This Row],[SKU]],Tabela24[#All],12,0)</f>
        <v>8.7583999999999982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>
        <v>116</v>
      </c>
      <c r="E200" s="2">
        <f>Tabela225678910111213[[#This Row],[PRODUZIDAS]]*VLOOKUP(Tabela225678910111213[[#This Row],[SKU]],Tabela24[#All],12,0)</f>
        <v>126.99679999999998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>
        <v>4</v>
      </c>
      <c r="E205" s="2">
        <f>Tabela225678910111213[[#This Row],[PRODUZIDAS]]*VLOOKUP(Tabela225678910111213[[#This Row],[SKU]],Tabela24[#All],12,0)</f>
        <v>3.6073333333333326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>
        <v>20.5</v>
      </c>
      <c r="E273" s="2">
        <f>Tabela225678910111213[[#This Row],[PRODUZIDAS]]*VLOOKUP(Tabela225678910111213[[#This Row],[SKU]],Tabela24[#All],12,0)</f>
        <v>17.162599999999998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>
        <v>22</v>
      </c>
      <c r="E578" s="2">
        <f>Tabela225678910111213[[#This Row],[PRODUZIDAS]]*VLOOKUP(Tabela225678910111213[[#This Row],[SKU]],Tabela24[#All],12,0)</f>
        <v>19.84033333333333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>
        <v>8</v>
      </c>
      <c r="E602" s="2">
        <f>Tabela225678910111213[[#This Row],[PRODUZIDAS]]*VLOOKUP(Tabela225678910111213[[#This Row],[SKU]],Tabela24[#All],12,0)</f>
        <v>8.7622857142857136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>
        <v>20</v>
      </c>
      <c r="E685" s="2">
        <f>Tabela225678910111213[[#This Row],[PRODUZIDAS]]*VLOOKUP(Tabela225678910111213[[#This Row],[SKU]],Tabela24[#All],12,0)</f>
        <v>21.905714285714282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1097.0499945205479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22</v>
      </c>
      <c r="E27" s="2">
        <f>Tabela22567891011121314[[#This Row],[PRODUZIDAS]]*VLOOKUP(Tabela22567891011121314[[#This Row],[SKU]],Tabela24[#All],13,0)</f>
        <v>25.4958904109589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>
        <v>22</v>
      </c>
      <c r="E35" s="2">
        <f>Tabela22567891011121314[[#This Row],[PRODUZIDAS]]*VLOOKUP(Tabela22567891011121314[[#This Row],[SKU]],Tabela24[#All],13,0)</f>
        <v>25.4958904109589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>
        <v>18</v>
      </c>
      <c r="E52" s="2">
        <f>Tabela22567891011121314[[#This Row],[PRODUZIDAS]]*VLOOKUP(Tabela22567891011121314[[#This Row],[SKU]],Tabela24[#All],13,0)</f>
        <v>20.860273972602737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87</v>
      </c>
      <c r="E54" s="2">
        <f>Tabela22567891011121314[[#This Row],[PRODUZIDAS]]*VLOOKUP(Tabela22567891011121314[[#This Row],[SKU]],Tabela24[#All],13,0)</f>
        <v>100.82465753424655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>
        <v>20</v>
      </c>
      <c r="E61" s="2">
        <f>Tabela22567891011121314[[#This Row],[PRODUZIDAS]]*VLOOKUP(Tabela22567891011121314[[#This Row],[SKU]],Tabela24[#All],13,0)</f>
        <v>23.178082191780817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>
        <v>36</v>
      </c>
      <c r="E66" s="2">
        <f>Tabela22567891011121314[[#This Row],[PRODUZIDAS]]*VLOOKUP(Tabela22567891011121314[[#This Row],[SKU]],Tabela24[#All],13,0)</f>
        <v>41.795999999999992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>
        <v>17</v>
      </c>
      <c r="E72" s="2">
        <f>Tabela22567891011121314[[#This Row],[PRODUZIDAS]]*VLOOKUP(Tabela22567891011121314[[#This Row],[SKU]],Tabela24[#All],13,0)</f>
        <v>19.736999999999998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>
        <v>40</v>
      </c>
      <c r="E75" s="2">
        <f>Tabela22567891011121314[[#This Row],[PRODUZIDAS]]*VLOOKUP(Tabela22567891011121314[[#This Row],[SKU]],Tabela24[#All],13,0)</f>
        <v>46.439999999999991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20</v>
      </c>
      <c r="E77" s="2">
        <f>Tabela22567891011121314[[#This Row],[PRODUZIDAS]]*VLOOKUP(Tabela22567891011121314[[#This Row],[SKU]],Tabela24[#All],13,0)</f>
        <v>23.219999999999995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>
        <v>38</v>
      </c>
      <c r="E82" s="2">
        <f>Tabela22567891011121314[[#This Row],[PRODUZIDAS]]*VLOOKUP(Tabela22567891011121314[[#This Row],[SKU]],Tabela24[#All],13,0)</f>
        <v>44.117999999999995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>
        <v>30</v>
      </c>
      <c r="E85" s="2">
        <f>Tabela22567891011121314[[#This Row],[PRODUZIDAS]]*VLOOKUP(Tabela22567891011121314[[#This Row],[SKU]],Tabela24[#All],13,0)</f>
        <v>34.829999999999991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>
        <v>19</v>
      </c>
      <c r="E89" s="2">
        <f>Tabela22567891011121314[[#This Row],[PRODUZIDAS]]*VLOOKUP(Tabela22567891011121314[[#This Row],[SKU]],Tabela24[#All],13,0)</f>
        <v>22.058999999999997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106</v>
      </c>
      <c r="E108" s="2">
        <f>Tabela22567891011121314[[#This Row],[PRODUZIDAS]]*VLOOKUP(Tabela22567891011121314[[#This Row],[SKU]],Tabela24[#All],13,0)</f>
        <v>122.87519999999998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8</v>
      </c>
      <c r="E111" s="2">
        <f>Tabela22567891011121314[[#This Row],[PRODUZIDAS]]*VLOOKUP(Tabela22567891011121314[[#This Row],[SKU]],Tabela24[#All],13,0)</f>
        <v>9.2735999999999983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>
        <v>16</v>
      </c>
      <c r="E125" s="2">
        <f>Tabela22567891011121314[[#This Row],[PRODUZIDAS]]*VLOOKUP(Tabela22567891011121314[[#This Row],[SKU]],Tabela24[#All],13,0)</f>
        <v>18.551999999999996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>
        <v>8</v>
      </c>
      <c r="E136" s="2">
        <f>Tabela22567891011121314[[#This Row],[PRODUZIDAS]]*VLOOKUP(Tabela22567891011121314[[#This Row],[SKU]],Tabela24[#All],13,0)</f>
        <v>9.275999999999998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5</v>
      </c>
      <c r="E144" s="2">
        <f>Tabela22567891011121314[[#This Row],[PRODUZIDAS]]*VLOOKUP(Tabela22567891011121314[[#This Row],[SKU]],Tabela24[#All],13,0)</f>
        <v>5.798571428571428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38</v>
      </c>
      <c r="E146" s="2">
        <f>Tabela22567891011121314[[#This Row],[PRODUZIDAS]]*VLOOKUP(Tabela22567891011121314[[#This Row],[SKU]],Tabela24[#All],13,0)</f>
        <v>44.069142857142857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24</v>
      </c>
      <c r="E150" s="2">
        <f>Tabela22567891011121314[[#This Row],[PRODUZIDAS]]*VLOOKUP(Tabela22567891011121314[[#This Row],[SKU]],Tabela24[#All],13,0)</f>
        <v>27.833142857142857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>
        <v>8</v>
      </c>
      <c r="E153" s="2">
        <f>Tabela22567891011121314[[#This Row],[PRODUZIDAS]]*VLOOKUP(Tabela22567891011121314[[#This Row],[SKU]],Tabela24[#All],13,0)</f>
        <v>9.2777142857142856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21</v>
      </c>
      <c r="E192" s="2">
        <f>Tabela22567891011121314[[#This Row],[PRODUZIDAS]]*VLOOKUP(Tabela22567891011121314[[#This Row],[SKU]],Tabela24[#All],13,0)</f>
        <v>24.343199999999996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8</v>
      </c>
      <c r="E194" s="2">
        <f>Tabela22567891011121314[[#This Row],[PRODUZIDAS]]*VLOOKUP(Tabela22567891011121314[[#This Row],[SKU]],Tabela24[#All],13,0)</f>
        <v>9.2735999999999983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8</v>
      </c>
      <c r="E197" s="2">
        <f>Tabela22567891011121314[[#This Row],[PRODUZIDAS]]*VLOOKUP(Tabela22567891011121314[[#This Row],[SKU]],Tabela24[#All],13,0)</f>
        <v>9.2735999999999983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>
        <v>129</v>
      </c>
      <c r="E200" s="2">
        <f>Tabela22567891011121314[[#This Row],[PRODUZIDAS]]*VLOOKUP(Tabela22567891011121314[[#This Row],[SKU]],Tabela24[#All],13,0)</f>
        <v>149.53679999999997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16</v>
      </c>
      <c r="E225" s="2">
        <f>Tabela22567891011121314[[#This Row],[PRODUZIDAS]]*VLOOKUP(Tabela22567891011121314[[#This Row],[SKU]],Tabela24[#All],13,0)</f>
        <v>18.555428571428571</v>
      </c>
    </row>
    <row r="226" spans="2:5" x14ac:dyDescent="0.25">
      <c r="B226" s="3" t="s">
        <v>442</v>
      </c>
      <c r="C226" s="3" t="s">
        <v>443</v>
      </c>
      <c r="D226" s="1">
        <v>19</v>
      </c>
      <c r="E226" s="2">
        <f>Tabela22567891011121314[[#This Row],[PRODUZIDAS]]*VLOOKUP(Tabela22567891011121314[[#This Row],[SKU]],Tabela24[#All],13,0)</f>
        <v>22.034571428571429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>
        <v>21</v>
      </c>
      <c r="E273" s="2">
        <f>Tabela22567891011121314[[#This Row],[PRODUZIDAS]]*VLOOKUP(Tabela22567891011121314[[#This Row],[SKU]],Tabela24[#All],13,0)</f>
        <v>24.343199999999996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7</v>
      </c>
      <c r="E658" s="2">
        <f>Tabela22567891011121314[[#This Row],[PRODUZIDAS]]*VLOOKUP(Tabela22567891011121314[[#This Row],[SKU]],Tabela24[#All],13,0)</f>
        <v>8.1180000000000003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>
        <v>30</v>
      </c>
      <c r="E669" s="2">
        <f>Tabela22567891011121314[[#This Row],[PRODUZIDAS]]*VLOOKUP(Tabela22567891011121314[[#This Row],[SKU]],Tabela24[#All],13,0)</f>
        <v>34.791428571428568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>
        <v>50</v>
      </c>
      <c r="E672" s="2">
        <f>Tabela22567891011121314[[#This Row],[PRODUZIDAS]]*VLOOKUP(Tabela22567891011121314[[#This Row],[SKU]],Tabela24[#All],13,0)</f>
        <v>57.985714285714288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>
        <v>26</v>
      </c>
      <c r="E674" s="2">
        <f>Tabela22567891011121314[[#This Row],[PRODUZIDAS]]*VLOOKUP(Tabela22567891011121314[[#This Row],[SKU]],Tabela24[#All],13,0)</f>
        <v>30.152571428571427</v>
      </c>
    </row>
    <row r="675" spans="2:5" x14ac:dyDescent="0.25">
      <c r="B675" s="3" t="s">
        <v>1340</v>
      </c>
      <c r="C675" s="3" t="s">
        <v>1341</v>
      </c>
      <c r="D675" s="1">
        <v>29</v>
      </c>
      <c r="E675" s="2">
        <f>Tabela22567891011121314[[#This Row],[PRODUZIDAS]]*VLOOKUP(Tabela22567891011121314[[#This Row],[SKU]],Tabela24[#All],13,0)</f>
        <v>33.631714285714288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243.78888767123297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22</v>
      </c>
      <c r="E27" s="2">
        <f>Tabela2256789101112131415[[#This Row],[PRODUZIDAS]]*VLOOKUP(Tabela2256789101112131415[[#This Row],[SKU]],Tabela24[#All],14,0)</f>
        <v>5.6657534246575345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>
        <v>22</v>
      </c>
      <c r="E35" s="2">
        <f>Tabela2256789101112131415[[#This Row],[PRODUZIDAS]]*VLOOKUP(Tabela2256789101112131415[[#This Row],[SKU]],Tabela24[#All],14,0)</f>
        <v>5.6657534246575345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>
        <v>18</v>
      </c>
      <c r="E52" s="2">
        <f>Tabela2256789101112131415[[#This Row],[PRODUZIDAS]]*VLOOKUP(Tabela2256789101112131415[[#This Row],[SKU]],Tabela24[#All],14,0)</f>
        <v>4.6356164383561644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87</v>
      </c>
      <c r="E54" s="2">
        <f>Tabela2256789101112131415[[#This Row],[PRODUZIDAS]]*VLOOKUP(Tabela2256789101112131415[[#This Row],[SKU]],Tabela24[#All],14,0)</f>
        <v>22.405479452054795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>
        <v>20</v>
      </c>
      <c r="E61" s="2">
        <f>Tabela2256789101112131415[[#This Row],[PRODUZIDAS]]*VLOOKUP(Tabela2256789101112131415[[#This Row],[SKU]],Tabela24[#All],14,0)</f>
        <v>5.1506849315068495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>
        <v>36</v>
      </c>
      <c r="E66" s="2">
        <f>Tabela2256789101112131415[[#This Row],[PRODUZIDAS]]*VLOOKUP(Tabela2256789101112131415[[#This Row],[SKU]],Tabela24[#All],14,0)</f>
        <v>9.2880000000000003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>
        <v>17</v>
      </c>
      <c r="E72" s="2">
        <f>Tabela2256789101112131415[[#This Row],[PRODUZIDAS]]*VLOOKUP(Tabela2256789101112131415[[#This Row],[SKU]],Tabela24[#All],14,0)</f>
        <v>4.3860000000000001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>
        <v>40</v>
      </c>
      <c r="E75" s="2">
        <f>Tabela2256789101112131415[[#This Row],[PRODUZIDAS]]*VLOOKUP(Tabela2256789101112131415[[#This Row],[SKU]],Tabela24[#All],14,0)</f>
        <v>10.32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20</v>
      </c>
      <c r="E77" s="2">
        <f>Tabela2256789101112131415[[#This Row],[PRODUZIDAS]]*VLOOKUP(Tabela2256789101112131415[[#This Row],[SKU]],Tabela24[#All],14,0)</f>
        <v>5.16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>
        <v>38</v>
      </c>
      <c r="E82" s="2">
        <f>Tabela2256789101112131415[[#This Row],[PRODUZIDAS]]*VLOOKUP(Tabela2256789101112131415[[#This Row],[SKU]],Tabela24[#All],14,0)</f>
        <v>9.8040000000000003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>
        <v>30</v>
      </c>
      <c r="E85" s="2">
        <f>Tabela2256789101112131415[[#This Row],[PRODUZIDAS]]*VLOOKUP(Tabela2256789101112131415[[#This Row],[SKU]],Tabela24[#All],14,0)</f>
        <v>7.74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>
        <v>19</v>
      </c>
      <c r="E89" s="2">
        <f>Tabela2256789101112131415[[#This Row],[PRODUZIDAS]]*VLOOKUP(Tabela2256789101112131415[[#This Row],[SKU]],Tabela24[#All],14,0)</f>
        <v>4.9020000000000001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106</v>
      </c>
      <c r="E108" s="2">
        <f>Tabela2256789101112131415[[#This Row],[PRODUZIDAS]]*VLOOKUP(Tabela2256789101112131415[[#This Row],[SKU]],Tabela24[#All],14,0)</f>
        <v>27.305599999999998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8</v>
      </c>
      <c r="E111" s="2">
        <f>Tabela2256789101112131415[[#This Row],[PRODUZIDAS]]*VLOOKUP(Tabela2256789101112131415[[#This Row],[SKU]],Tabela24[#All],14,0)</f>
        <v>2.0608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>
        <v>16</v>
      </c>
      <c r="E125" s="2">
        <f>Tabela2256789101112131415[[#This Row],[PRODUZIDAS]]*VLOOKUP(Tabela2256789101112131415[[#This Row],[SKU]],Tabela24[#All],14,0)</f>
        <v>4.1226666666666665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>
        <v>8</v>
      </c>
      <c r="E136" s="2">
        <f>Tabela2256789101112131415[[#This Row],[PRODUZIDAS]]*VLOOKUP(Tabela2256789101112131415[[#This Row],[SKU]],Tabela24[#All],14,0)</f>
        <v>2.0613333333333332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5</v>
      </c>
      <c r="E144" s="2">
        <f>Tabela2256789101112131415[[#This Row],[PRODUZIDAS]]*VLOOKUP(Tabela2256789101112131415[[#This Row],[SKU]],Tabela24[#All],14,0)</f>
        <v>1.2885714285714287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38</v>
      </c>
      <c r="E146" s="2">
        <f>Tabela2256789101112131415[[#This Row],[PRODUZIDAS]]*VLOOKUP(Tabela2256789101112131415[[#This Row],[SKU]],Tabela24[#All],14,0)</f>
        <v>9.7931428571428576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24</v>
      </c>
      <c r="E150" s="2">
        <f>Tabela2256789101112131415[[#This Row],[PRODUZIDAS]]*VLOOKUP(Tabela2256789101112131415[[#This Row],[SKU]],Tabela24[#All],14,0)</f>
        <v>6.1851428571428571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>
        <v>8</v>
      </c>
      <c r="E153" s="2">
        <f>Tabela2256789101112131415[[#This Row],[PRODUZIDAS]]*VLOOKUP(Tabela2256789101112131415[[#This Row],[SKU]],Tabela24[#All],14,0)</f>
        <v>2.0617142857142858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21</v>
      </c>
      <c r="E192" s="2">
        <f>Tabela2256789101112131415[[#This Row],[PRODUZIDAS]]*VLOOKUP(Tabela2256789101112131415[[#This Row],[SKU]],Tabela24[#All],14,0)</f>
        <v>5.4096000000000002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8</v>
      </c>
      <c r="E194" s="2">
        <f>Tabela2256789101112131415[[#This Row],[PRODUZIDAS]]*VLOOKUP(Tabela2256789101112131415[[#This Row],[SKU]],Tabela24[#All],14,0)</f>
        <v>2.0608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8</v>
      </c>
      <c r="E197" s="2">
        <f>Tabela2256789101112131415[[#This Row],[PRODUZIDAS]]*VLOOKUP(Tabela2256789101112131415[[#This Row],[SKU]],Tabela24[#All],14,0)</f>
        <v>2.0608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>
        <v>129</v>
      </c>
      <c r="E200" s="2">
        <f>Tabela2256789101112131415[[#This Row],[PRODUZIDAS]]*VLOOKUP(Tabela2256789101112131415[[#This Row],[SKU]],Tabela24[#All],14,0)</f>
        <v>33.230399999999996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16</v>
      </c>
      <c r="E225" s="2">
        <f>Tabela2256789101112131415[[#This Row],[PRODUZIDAS]]*VLOOKUP(Tabela2256789101112131415[[#This Row],[SKU]],Tabela24[#All],14,0)</f>
        <v>4.1234285714285717</v>
      </c>
    </row>
    <row r="226" spans="2:5" x14ac:dyDescent="0.25">
      <c r="B226" s="3" t="s">
        <v>442</v>
      </c>
      <c r="C226" s="3" t="s">
        <v>443</v>
      </c>
      <c r="D226" s="1">
        <v>19</v>
      </c>
      <c r="E226" s="2">
        <f>Tabela2256789101112131415[[#This Row],[PRODUZIDAS]]*VLOOKUP(Tabela2256789101112131415[[#This Row],[SKU]],Tabela24[#All],14,0)</f>
        <v>4.8965714285714288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>
        <v>21</v>
      </c>
      <c r="E273" s="2">
        <f>Tabela2256789101112131415[[#This Row],[PRODUZIDAS]]*VLOOKUP(Tabela2256789101112131415[[#This Row],[SKU]],Tabela24[#All],14,0)</f>
        <v>5.4096000000000002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7</v>
      </c>
      <c r="E658" s="2">
        <f>Tabela2256789101112131415[[#This Row],[PRODUZIDAS]]*VLOOKUP(Tabela2256789101112131415[[#This Row],[SKU]],Tabela24[#All],14,0)</f>
        <v>1.804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>
        <v>30</v>
      </c>
      <c r="E669" s="2">
        <f>Tabela2256789101112131415[[#This Row],[PRODUZIDAS]]*VLOOKUP(Tabela2256789101112131415[[#This Row],[SKU]],Tabela24[#All],14,0)</f>
        <v>7.7314285714285722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>
        <v>50</v>
      </c>
      <c r="E672" s="2">
        <f>Tabela2256789101112131415[[#This Row],[PRODUZIDAS]]*VLOOKUP(Tabela2256789101112131415[[#This Row],[SKU]],Tabela24[#All],14,0)</f>
        <v>12.885714285714286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>
        <v>26</v>
      </c>
      <c r="E674" s="2">
        <f>Tabela2256789101112131415[[#This Row],[PRODUZIDAS]]*VLOOKUP(Tabela2256789101112131415[[#This Row],[SKU]],Tabela24[#All],14,0)</f>
        <v>6.7005714285714291</v>
      </c>
    </row>
    <row r="675" spans="2:5" x14ac:dyDescent="0.25">
      <c r="B675" s="3" t="s">
        <v>1340</v>
      </c>
      <c r="C675" s="3" t="s">
        <v>1341</v>
      </c>
      <c r="D675" s="1">
        <v>29</v>
      </c>
      <c r="E675" s="2">
        <f>Tabela2256789101112131415[[#This Row],[PRODUZIDAS]]*VLOOKUP(Tabela2256789101112131415[[#This Row],[SKU]],Tabela24[#All],14,0)</f>
        <v>7.4737142857142862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2025-04-01T14:29:34Z</dcterms:modified>
</cp:coreProperties>
</file>