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6F094D17-0EAB-4861-A5D3-3928AC080D1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<sst xmlns="http://schemas.openxmlformats.org/spreadsheetml/2006/main" count="26032" uniqueCount="1899">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</sst>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45741</v>
      </c>
      <c r="C2" s="31"/>
      <c r="D2" s="33">
        <f>SUM(Tabela15[VALOR])</f>
        <v>3925.6712787701367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199.43775485975212</v>
      </c>
      <c r="D7" s="26"/>
      <c r="E7" s="26">
        <f>Tabela15[[#This Row],[VALOR]]-Tabela15[[#This Row],[Custo Setor]]</f>
        <v>199.43775485975212</v>
      </c>
    </row>
    <row r="8" spans="2:5" x14ac:dyDescent="0.25">
      <c r="B8" t="s">
        <v>1883</v>
      </c>
      <c r="C8" s="21">
        <f t="array" ref="C8">'2 - CORTE VOIL'!G4</f>
        <v>232.14386714285715</v>
      </c>
      <c r="D8" s="26"/>
      <c r="E8" s="26">
        <f>Tabela15[[#This Row],[VALOR]]-Tabela15[[#This Row],[Custo Setor]]</f>
        <v>232.14386714285715</v>
      </c>
    </row>
    <row r="9" spans="2:5" x14ac:dyDescent="0.25">
      <c r="B9" t="s">
        <v>1885</v>
      </c>
      <c r="C9" s="21">
        <f t="array" ref="C9">'3 - BAINHA CONTINUA'!G4</f>
        <v>38.827287999999996</v>
      </c>
      <c r="D9" s="26"/>
      <c r="E9" s="26">
        <f>Tabela15[[#This Row],[VALOR]]-Tabela15[[#This Row],[Custo Setor]]</f>
        <v>38.827287999999996</v>
      </c>
    </row>
    <row r="10" spans="2:5" x14ac:dyDescent="0.25">
      <c r="B10" t="s">
        <v>1884</v>
      </c>
      <c r="C10" s="21">
        <f t="array" ref="C10">'4 - BARRADO'!G4</f>
        <v>505.63347225741722</v>
      </c>
      <c r="D10" s="26"/>
      <c r="E10" s="26">
        <f>Tabela15[[#This Row],[VALOR]]-Tabela15[[#This Row],[Custo Setor]]</f>
        <v>505.63347225741722</v>
      </c>
    </row>
    <row r="11" spans="2:5" x14ac:dyDescent="0.25">
      <c r="B11" t="s">
        <v>1886</v>
      </c>
      <c r="C11" s="21">
        <f t="array" ref="C11">'5 - EMENDA'!G4</f>
        <v>25.78</v>
      </c>
      <c r="D11" s="26"/>
      <c r="E11" s="26">
        <f>Tabela15[[#This Row],[VALOR]]-Tabela15[[#This Row],[Custo Setor]]</f>
        <v>25.78</v>
      </c>
    </row>
    <row r="12" spans="2:5" x14ac:dyDescent="0.25">
      <c r="B12" t="s">
        <v>1887</v>
      </c>
      <c r="C12" s="21">
        <f>'6 - OVERLOQUE'!G4</f>
        <v>6.5454545454545441</v>
      </c>
      <c r="D12" s="26"/>
      <c r="E12" s="26">
        <f>Tabela15[[#This Row],[VALOR]]-Tabela15[[#This Row],[Custo Setor]]</f>
        <v>6.5454545454545441</v>
      </c>
    </row>
    <row r="13" spans="2:5" x14ac:dyDescent="0.25">
      <c r="B13" t="s">
        <v>1888</v>
      </c>
      <c r="C13" s="21">
        <f t="array" ref="C13">'7 - PALETEIRA'!G4</f>
        <v>330.44947969667317</v>
      </c>
      <c r="D13" s="26"/>
      <c r="E13" s="26">
        <f>Tabela15[[#This Row],[VALOR]]-Tabela15[[#This Row],[Custo Setor]]</f>
        <v>330.44947969667317</v>
      </c>
    </row>
    <row r="14" spans="2:5" x14ac:dyDescent="0.25">
      <c r="B14" t="s">
        <v>1889</v>
      </c>
      <c r="C14" s="21">
        <f>'8 - ACABAMENTO'!G4</f>
        <v>440.51838078930194</v>
      </c>
      <c r="D14" s="26"/>
      <c r="E14" s="26">
        <f>Tabela15[[#This Row],[VALOR]]-Tabela15[[#This Row],[Custo Setor]]</f>
        <v>440.51838078930194</v>
      </c>
    </row>
    <row r="15" spans="2:5" x14ac:dyDescent="0.25">
      <c r="B15" t="s">
        <v>1890</v>
      </c>
      <c r="C15" s="21">
        <f t="array" ref="C15">'9 - FURO'!G4</f>
        <v>577.17640810205762</v>
      </c>
      <c r="D15" s="26"/>
      <c r="E15" s="26">
        <f>Tabela15[[#This Row],[VALOR]]-Tabela15[[#This Row],[Custo Setor]]</f>
        <v>577.17640810205762</v>
      </c>
    </row>
    <row r="16" spans="2:5" x14ac:dyDescent="0.25">
      <c r="B16" t="s">
        <v>1891</v>
      </c>
      <c r="C16" s="21">
        <f t="array" ref="C16">'10 - ILHOS'!G4</f>
        <v>459.12372575757564</v>
      </c>
      <c r="D16" s="26"/>
      <c r="E16" s="26">
        <f>Tabela15[[#This Row],[VALOR]]-Tabela15[[#This Row],[Custo Setor]]</f>
        <v>459.12372575757564</v>
      </c>
    </row>
    <row r="17" spans="2:5" x14ac:dyDescent="0.25">
      <c r="B17" t="s">
        <v>1892</v>
      </c>
      <c r="C17" s="21">
        <f t="array" ref="C17">'11 - DOBRA'!G4</f>
        <v>908.2108207792204</v>
      </c>
      <c r="D17" s="26"/>
      <c r="E17" s="26">
        <f>Tabela15[[#This Row],[VALOR]]-Tabela15[[#This Row],[Custo Setor]]</f>
        <v>908.2108207792204</v>
      </c>
    </row>
    <row r="18" spans="2:5" x14ac:dyDescent="0.25">
      <c r="B18" t="s">
        <v>1893</v>
      </c>
      <c r="C18" s="21">
        <f t="array" ref="C18">'12 - EMBALAGEM'!G4</f>
        <v>201.82462683982686</v>
      </c>
      <c r="D18" s="26"/>
      <c r="E18" s="26">
        <f>Tabela15[[#This Row],[VALOR]]-Tabela15[[#This Row],[Custo Setor]]</f>
        <v>201.82462683982686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3925.6712787701367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199.43775485975212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3</v>
      </c>
      <c r="E26" s="2">
        <f>Tabela2[[#This Row],[PRODUZIDAS]]*VLOOKUP(Tabela2[[#This Row],[SKU]],Tabela24[#All],3,0)</f>
        <v>0.77260273972602733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1</v>
      </c>
      <c r="E30" s="2">
        <f>Tabela2[[#This Row],[PRODUZIDAS]]*VLOOKUP(Tabela2[[#This Row],[SKU]],Tabela24[#All],3,0)</f>
        <v>0.25753424657534246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>
        <v>1</v>
      </c>
      <c r="E32" s="2">
        <f>Tabela2[[#This Row],[PRODUZIDAS]]*VLOOKUP(Tabela2[[#This Row],[SKU]],Tabela24[#All],3,0)</f>
        <v>0.25753424657534246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29</v>
      </c>
      <c r="E35" s="2">
        <f>Tabela2[[#This Row],[PRODUZIDAS]]*VLOOKUP(Tabela2[[#This Row],[SKU]],Tabela24[#All],3,0)</f>
        <v>7.4684931506849317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Tabela2[[#This Row],[PRODUZIDAS]]*VLOOKUP(Tabela2[[#This Row],[SKU]],Tabela24[#All],3,0)</f>
        <v>4.0634999999999994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6</v>
      </c>
      <c r="E77" s="2">
        <f>Tabela2[[#This Row],[PRODUZIDAS]]*VLOOKUP(Tabela2[[#This Row],[SKU]],Tabela24[#All],3,0)</f>
        <v>1.6254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>
        <v>10</v>
      </c>
      <c r="E91" s="2">
        <f>Tabela2[[#This Row],[PRODUZIDAS]]*VLOOKUP(Tabela2[[#This Row],[SKU]],Tabela24[#All],3,0)</f>
        <v>2.7089999999999996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>
        <v>4</v>
      </c>
      <c r="E154" s="2">
        <f>Tabela2[[#This Row],[PRODUZIDAS]]*VLOOKUP(Tabela2[[#This Row],[SKU]],Tabela24[#All],3,0)</f>
        <v>1.2885714285714287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>
        <v>300</v>
      </c>
      <c r="E627" s="2">
        <f>Tabela2[[#This Row],[PRODUZIDAS]]*VLOOKUP(Tabela2[[#This Row],[SKU]],Tabela24[#All],3,0)</f>
        <v>46.367999999999995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>
        <v>200</v>
      </c>
      <c r="E629" s="2">
        <f>Tabela2[[#This Row],[PRODUZIDAS]]*VLOOKUP(Tabela2[[#This Row],[SKU]],Tabela24[#All],3,0)</f>
        <v>30.911999999999995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>
        <v>250</v>
      </c>
      <c r="E638" s="2">
        <f>Tabela2[[#This Row],[PRODUZIDAS]]*VLOOKUP(Tabela2[[#This Row],[SKU]],Tabela24[#All],3,0)</f>
        <v>80.520833333333329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>
        <v>70</v>
      </c>
      <c r="E660" s="2">
        <f>Tabela2[[#This Row],[PRODUZIDAS]]*VLOOKUP(Tabela2[[#This Row],[SKU]],Tabela24[#All],3,0)</f>
        <v>22.55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>
        <v>2</v>
      </c>
      <c r="E678" s="2">
        <f>Tabela2[[#This Row],[PRODUZIDAS]]*VLOOKUP(Tabela2[[#This Row],[SKU]],Tabela24[#All],3,0)</f>
        <v>0.64428571428571435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41" workbookViewId="0">
      <selection activeCell="D264" sqref="D26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232.14386714285715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1</v>
      </c>
      <c r="E111" s="2">
        <f>Tabela225[[#This Row],[PRODUZIDAS]]*VLOOKUP(Tabela225[[#This Row],[SKU]],Tabela24[#All],4,0)</f>
        <v>0.54096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>
        <v>26.5</v>
      </c>
      <c r="E156" s="2">
        <f>Tabela225[[#This Row],[PRODUZIDAS]]*VLOOKUP(Tabela225[[#This Row],[SKU]],Tabela24[#All],4,0)</f>
        <v>39.269214285714284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>
        <v>20.5</v>
      </c>
      <c r="E158" s="2">
        <f>Tabela225[[#This Row],[PRODUZIDAS]]*VLOOKUP(Tabela225[[#This Row],[SKU]],Tabela24[#All],4,0)</f>
        <v>30.378071428571428</v>
      </c>
    </row>
    <row r="159" spans="2:5" x14ac:dyDescent="0.25">
      <c r="B159" s="3" t="s">
        <v>308</v>
      </c>
      <c r="C159" s="3" t="s">
        <v>309</v>
      </c>
      <c r="D159" s="1">
        <v>42.5</v>
      </c>
      <c r="E159" s="2">
        <f>Tabela225[[#This Row],[PRODUZIDAS]]*VLOOKUP(Tabela225[[#This Row],[SKU]],Tabela24[#All],4,0)</f>
        <v>62.978928571428568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>
        <v>23.5</v>
      </c>
      <c r="E167" s="2">
        <f>Tabela225[[#This Row],[PRODUZIDAS]]*VLOOKUP(Tabela225[[#This Row],[SKU]],Tabela24[#All],4,0)</f>
        <v>34.823642857142858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>
        <v>1</v>
      </c>
      <c r="E208" s="2">
        <f>Tabela225[[#This Row],[PRODUZIDAS]]*VLOOKUP(Tabela225[[#This Row],[SKU]],Tabela24[#All],4,0)</f>
        <v>0.92759999999999987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>
        <v>54.5</v>
      </c>
      <c r="E263" s="2">
        <f>Tabela225[[#This Row],[PRODUZIDAS]]*VLOOKUP(Tabela225[[#This Row],[SKU]],Tabela24[#All],4,0)</f>
        <v>63.225449999999995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09" workbookViewId="0">
      <selection activeCell="D226" sqref="D22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38.827287999999996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111.81</v>
      </c>
      <c r="E193" s="2">
        <f>Tabela2256[[#This Row],[PRODUZIDAS]]*VLOOKUP(Tabela2256[[#This Row],[SKU]],Tabela24[#All],5,0)</f>
        <v>14.401128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54.16</v>
      </c>
      <c r="E225" s="2">
        <f>Tabela2256[[#This Row],[PRODUZIDAS]]*VLOOKUP(Tabela2256[[#This Row],[SKU]],Tabela24[#All],5,0)</f>
        <v>24.426159999999999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305" workbookViewId="0">
      <selection activeCell="D318" sqref="D31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505.63347225741722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10</v>
      </c>
      <c r="E110" s="2">
        <f>Tabela22567[[#This Row],[PRODUZIDAS]]*VLOOKUP(Tabela22567[[#This Row],[SKU]],Tabela24[#All],6,0)</f>
        <v>11.591999999999999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>
        <v>26.5</v>
      </c>
      <c r="E156" s="2">
        <f>Tabela22567[[#This Row],[PRODUZIDAS]]*VLOOKUP(Tabela22567[[#This Row],[SKU]],Tabela24[#All],6,0)</f>
        <v>34.14714285714286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>
        <v>37.5</v>
      </c>
      <c r="E158" s="2">
        <f>Tabela22567[[#This Row],[PRODUZIDAS]]*VLOOKUP(Tabela22567[[#This Row],[SKU]],Tabela24[#All],6,0)</f>
        <v>48.321428571428577</v>
      </c>
    </row>
    <row r="159" spans="2:5" x14ac:dyDescent="0.25">
      <c r="B159" s="3" t="s">
        <v>308</v>
      </c>
      <c r="C159" s="3" t="s">
        <v>309</v>
      </c>
      <c r="D159" s="1">
        <v>42.5</v>
      </c>
      <c r="E159" s="2">
        <f>Tabela22567[[#This Row],[PRODUZIDAS]]*VLOOKUP(Tabela22567[[#This Row],[SKU]],Tabela24[#All],6,0)</f>
        <v>54.76428571428572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>
        <v>23.5</v>
      </c>
      <c r="E167" s="2">
        <f>Tabela22567[[#This Row],[PRODUZIDAS]]*VLOOKUP(Tabela22567[[#This Row],[SKU]],Tabela24[#All],6,0)</f>
        <v>30.281428571428574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47.5</v>
      </c>
      <c r="E192" s="2">
        <f>Tabela22567[[#This Row],[PRODUZIDAS]]*VLOOKUP(Tabela22567[[#This Row],[SKU]],Tabela24[#All],6,0)</f>
        <v>55.061999999999991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Tabela22567[[#This Row],[PRODUZIDAS]]*VLOOKUP(Tabela22567[[#This Row],[SKU]],Tabela24[#All],6,0)</f>
        <v>23.183999999999997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Tabela22567[[#This Row],[PRODUZIDAS]]*VLOOKUP(Tabela22567[[#This Row],[SKU]],Tabela24[#All],6,0)</f>
        <v>23.183999999999997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20</v>
      </c>
      <c r="E197" s="2">
        <f>Tabela22567[[#This Row],[PRODUZIDAS]]*VLOOKUP(Tabela22567[[#This Row],[SKU]],Tabela24[#All],6,0)</f>
        <v>23.183999999999997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25</v>
      </c>
      <c r="E205" s="2">
        <f>Tabela22567[[#This Row],[PRODUZIDAS]]*VLOOKUP(Tabela22567[[#This Row],[SKU]],Tabela24[#All],6,0)</f>
        <v>32.208333333333336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>
        <v>15.5</v>
      </c>
      <c r="E214" s="2">
        <f>Tabela22567[[#This Row],[PRODUZIDAS]]*VLOOKUP(Tabela22567[[#This Row],[SKU]],Tabela24[#All],6,0)</f>
        <v>19.969166666666666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>
        <v>1</v>
      </c>
      <c r="E249" s="2">
        <f>Tabela22567[[#This Row],[PRODUZIDAS]]*VLOOKUP(Tabela22567[[#This Row],[SKU]],Tabela24[#All],6,0)</f>
        <v>1.2885714285714287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>
        <v>26</v>
      </c>
      <c r="E259" s="2">
        <f>Tabela22567[[#This Row],[PRODUZIDAS]]*VLOOKUP(Tabela22567[[#This Row],[SKU]],Tabela24[#All],6,0)</f>
        <v>35.966243902439032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>
        <v>4.5</v>
      </c>
      <c r="E284" s="2">
        <f>Tabela22567[[#This Row],[PRODUZIDAS]]*VLOOKUP(Tabela22567[[#This Row],[SKU]],Tabela24[#All],6,0)</f>
        <v>7.7062499999999989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>
        <v>5</v>
      </c>
      <c r="E300" s="2">
        <f>Tabela22567[[#This Row],[PRODUZIDAS]]*VLOOKUP(Tabela22567[[#This Row],[SKU]],Tabela24[#All],6,0)</f>
        <v>8.5227272727272716</v>
      </c>
    </row>
    <row r="301" spans="2:5" x14ac:dyDescent="0.25">
      <c r="B301" s="3" t="s">
        <v>592</v>
      </c>
      <c r="C301" s="3" t="s">
        <v>593</v>
      </c>
      <c r="D301" s="1">
        <v>8</v>
      </c>
      <c r="E301" s="2">
        <f>Tabela22567[[#This Row],[PRODUZIDAS]]*VLOOKUP(Tabela22567[[#This Row],[SKU]],Tabela24[#All],6,0)</f>
        <v>13.636363636363635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>
        <v>8</v>
      </c>
      <c r="E304" s="2">
        <f>Tabela22567[[#This Row],[PRODUZIDAS]]*VLOOKUP(Tabela22567[[#This Row],[SKU]],Tabela24[#All],6,0)</f>
        <v>13.636363636363635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20</v>
      </c>
      <c r="E317" s="2">
        <f>Tabela22567[[#This Row],[PRODUZIDAS]]*VLOOKUP(Tabela22567[[#This Row],[SKU]],Tabela24[#All],6,0)</f>
        <v>39.416666666666657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>
        <v>15</v>
      </c>
      <c r="E319" s="2">
        <f>Tabela22567[[#This Row],[PRODUZIDAS]]*VLOOKUP(Tabela22567[[#This Row],[SKU]],Tabela24[#All],6,0)</f>
        <v>29.562499999999996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69" workbookViewId="0">
      <selection activeCell="D181" sqref="D18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25.78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>
        <v>1.5</v>
      </c>
      <c r="E180" s="2">
        <f>Tabela225678[[#This Row],[PRODUZIDAS]]*VLOOKUP(Tabela225678[[#This Row],[SKU]],Tabela24[#All],7,0)</f>
        <v>4.8337500000000002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>
        <v>6.5</v>
      </c>
      <c r="E182" s="2">
        <f>Tabela225678[[#This Row],[PRODUZIDAS]]*VLOOKUP(Tabela225678[[#This Row],[SKU]],Tabela24[#All],7,0)</f>
        <v>20.946249999999999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1" workbookViewId="0">
      <selection activeCell="D301" sqref="D30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6.5454545454545441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>
        <v>8</v>
      </c>
      <c r="E301" s="2">
        <f>Tabela2256789[[#This Row],[PRODUZIDAS]]*VLOOKUP(Tabela2256789[[#This Row],[SKU]],Tabela24[#All],8,0)</f>
        <v>3.272727272727272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>
        <v>8</v>
      </c>
      <c r="E304" s="2">
        <f>Tabela2256789[[#This Row],[PRODUZIDAS]]*VLOOKUP(Tabela2256789[[#This Row],[SKU]],Tabela24[#All],8,0)</f>
        <v>3.272727272727272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0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330.44947969667317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>
        <v>10</v>
      </c>
      <c r="E43" s="2">
        <f>Tabela225678910[[#This Row],[PRODUZIDAS]]*VLOOKUP(Tabela225678910[[#This Row],[SKU]],Tabela24[#All],9,0)</f>
        <v>6.6958904109589046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Tabela225678910[[#This Row],[PRODUZIDAS]]*VLOOKUP(Tabela225678910[[#This Row],[SKU]],Tabela24[#All],9,0)</f>
        <v>11.029499999999997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>
        <v>10</v>
      </c>
      <c r="E82" s="2">
        <f>Tabela225678910[[#This Row],[PRODUZIDAS]]*VLOOKUP(Tabela225678910[[#This Row],[SKU]],Tabela24[#All],9,0)</f>
        <v>7.352999999999998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20</v>
      </c>
      <c r="E132" s="2">
        <f>Tabela225678910[[#This Row],[PRODUZIDAS]]*VLOOKUP(Tabela225678910[[#This Row],[SKU]],Tabela24[#All],9,0)</f>
        <v>19.324999999999999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90</v>
      </c>
      <c r="E192" s="2">
        <f>Tabela225678910[[#This Row],[PRODUZIDAS]]*VLOOKUP(Tabela225678910[[#This Row],[SKU]],Tabela24[#All],9,0)</f>
        <v>57.96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>
        <v>30</v>
      </c>
      <c r="E204" s="2">
        <f>Tabela225678910[[#This Row],[PRODUZIDAS]]*VLOOKUP(Tabela225678910[[#This Row],[SKU]],Tabela24[#All],9,0)</f>
        <v>28.987499999999997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>
        <v>50</v>
      </c>
      <c r="E214" s="2">
        <f>Tabela225678910[[#This Row],[PRODUZIDAS]]*VLOOKUP(Tabela225678910[[#This Row],[SKU]],Tabela24[#All],9,0)</f>
        <v>48.3125</v>
      </c>
    </row>
    <row r="215" spans="2:5" x14ac:dyDescent="0.25">
      <c r="B215" s="3" t="s">
        <v>420</v>
      </c>
      <c r="C215" s="3" t="s">
        <v>421</v>
      </c>
      <c r="D215" s="1">
        <v>50</v>
      </c>
      <c r="E215" s="2">
        <f>Tabela225678910[[#This Row],[PRODUZIDAS]]*VLOOKUP(Tabela225678910[[#This Row],[SKU]],Tabela24[#All],9,0)</f>
        <v>48.3125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>
        <v>63.5</v>
      </c>
      <c r="E219" s="2">
        <f>Tabela225678910[[#This Row],[PRODUZIDAS]]*VLOOKUP(Tabela225678910[[#This Row],[SKU]],Tabela24[#All],9,0)</f>
        <v>61.356874999999995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>
        <v>25</v>
      </c>
      <c r="E222" s="2">
        <f>Tabela225678910[[#This Row],[PRODUZIDAS]]*VLOOKUP(Tabela225678910[[#This Row],[SKU]],Tabela24[#All],9,0)</f>
        <v>24.15625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>
        <v>8</v>
      </c>
      <c r="E301" s="2">
        <f>Tabela225678910[[#This Row],[PRODUZIDAS]]*VLOOKUP(Tabela225678910[[#This Row],[SKU]],Tabela24[#All],9,0)</f>
        <v>5.9999999999999991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>
        <v>8</v>
      </c>
      <c r="E303" s="2">
        <f>Tabela225678910[[#This Row],[PRODUZIDAS]]*VLOOKUP(Tabela225678910[[#This Row],[SKU]],Tabela24[#All],9,0)</f>
        <v>5.9999999999999991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>
        <v>3</v>
      </c>
      <c r="E640" s="2">
        <f>Tabela225678910[[#This Row],[PRODUZIDAS]]*VLOOKUP(Tabela225678910[[#This Row],[SKU]],Tabela24[#All],9,0)</f>
        <v>2.8987499999999997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>
        <v>2</v>
      </c>
      <c r="E678" s="2">
        <f>Tabela225678910[[#This Row],[PRODUZIDAS]]*VLOOKUP(Tabela225678910[[#This Row],[SKU]],Tabela24[#All],9,0)</f>
        <v>2.0617142857142858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7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440.51838078930194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>
        <v>10</v>
      </c>
      <c r="E63" s="2">
        <f>Tabela22567891011[[#This Row],[PRODUZIDAS]]*VLOOKUP(Tabela22567891011[[#This Row],[SKU]],Tabela24[#All],10,0)</f>
        <v>7.3397260273972584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14.5</v>
      </c>
      <c r="E67" s="2">
        <f>Tabela22567891011[[#This Row],[PRODUZIDAS]]*VLOOKUP(Tabela22567891011[[#This Row],[SKU]],Tabela24[#All],10,0)</f>
        <v>11.597099999999998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>
        <v>13</v>
      </c>
      <c r="E82" s="2">
        <f>Tabela22567891011[[#This Row],[PRODUZIDAS]]*VLOOKUP(Tabela22567891011[[#This Row],[SKU]],Tabela24[#All],10,0)</f>
        <v>10.397399999999998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82.5</v>
      </c>
      <c r="E123" s="2">
        <f>Tabela22567891011[[#This Row],[PRODUZIDAS]]*VLOOKUP(Tabela22567891011[[#This Row],[SKU]],Tabela24[#All],10,0)</f>
        <v>74.40124999999999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>
        <v>20</v>
      </c>
      <c r="E133" s="2">
        <f>Tabela22567891011[[#This Row],[PRODUZIDAS]]*VLOOKUP(Tabela22567891011[[#This Row],[SKU]],Tabela24[#All],10,0)</f>
        <v>18.036666666666662</v>
      </c>
    </row>
    <row r="134" spans="2:5" x14ac:dyDescent="0.25">
      <c r="B134" s="3" t="s">
        <v>258</v>
      </c>
      <c r="C134" s="3" t="s">
        <v>259</v>
      </c>
      <c r="D134" s="1">
        <v>16</v>
      </c>
      <c r="E134" s="2">
        <f>Tabela22567891011[[#This Row],[PRODUZIDAS]]*VLOOKUP(Tabela22567891011[[#This Row],[SKU]],Tabela24[#All],10,0)</f>
        <v>14.42933333333333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>
        <v>20</v>
      </c>
      <c r="E141" s="2">
        <f>Tabela22567891011[[#This Row],[PRODUZIDAS]]*VLOOKUP(Tabela22567891011[[#This Row],[SKU]],Tabela24[#All],10,0)</f>
        <v>18.036666666666662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7</v>
      </c>
      <c r="E150" s="2">
        <f>Tabela22567891011[[#This Row],[PRODUZIDAS]]*VLOOKUP(Tabela22567891011[[#This Row],[SKU]],Tabela24[#All],10,0)</f>
        <v>8.1180000000000003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52.5</v>
      </c>
      <c r="E192" s="2">
        <f>Tabela22567891011[[#This Row],[PRODUZIDAS]]*VLOOKUP(Tabela22567891011[[#This Row],[SKU]],Tabela24[#All],10,0)</f>
        <v>33.81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21</v>
      </c>
      <c r="E203" s="2">
        <f>Tabela22567891011[[#This Row],[PRODUZIDAS]]*VLOOKUP(Tabela22567891011[[#This Row],[SKU]],Tabela24[#All],10,0)</f>
        <v>18.938499999999998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>
        <v>30</v>
      </c>
      <c r="E214" s="2">
        <f>Tabela22567891011[[#This Row],[PRODUZIDAS]]*VLOOKUP(Tabela22567891011[[#This Row],[SKU]],Tabela24[#All],10,0)</f>
        <v>27.054999999999996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>
        <v>45.5</v>
      </c>
      <c r="E219" s="2">
        <f>Tabela22567891011[[#This Row],[PRODUZIDAS]]*VLOOKUP(Tabela22567891011[[#This Row],[SKU]],Tabela24[#All],10,0)</f>
        <v>41.03341666666666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>
        <v>25.5</v>
      </c>
      <c r="E222" s="2">
        <f>Tabela22567891011[[#This Row],[PRODUZIDAS]]*VLOOKUP(Tabela22567891011[[#This Row],[SKU]],Tabela24[#All],10,0)</f>
        <v>22.996749999999995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91.5</v>
      </c>
      <c r="E231" s="2">
        <f>Tabela22567891011[[#This Row],[PRODUZIDAS]]*VLOOKUP(Tabela22567891011[[#This Row],[SKU]],Tabela24[#All],10,0)</f>
        <v>106.11385714285714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>
        <v>3</v>
      </c>
      <c r="E637" s="2">
        <f>Tabela22567891011[[#This Row],[PRODUZIDAS]]*VLOOKUP(Tabela22567891011[[#This Row],[SKU]],Tabela24[#All],10,0)</f>
        <v>2.7054999999999993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27</v>
      </c>
      <c r="E640" s="2">
        <f>Tabela22567891011[[#This Row],[PRODUZIDAS]]*VLOOKUP(Tabela22567891011[[#This Row],[SKU]],Tabela24[#All],10,0)</f>
        <v>24.349499999999995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>
        <v>1</v>
      </c>
      <c r="E678" s="2">
        <f>Tabela22567891011[[#This Row],[PRODUZIDAS]]*VLOOKUP(Tabela22567891011[[#This Row],[SKU]],Tabela24[#All],10,0)</f>
        <v>1.1597142857142857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577.17640810205762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26.5</v>
      </c>
      <c r="E54" s="2">
        <f>Tabela2256789101112[[#This Row],[PRODUZIDAS]]*VLOOKUP(Tabela2256789101112[[#This Row],[SKU]],Tabela24[#All],11,0)</f>
        <v>15.355479452054793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20</v>
      </c>
      <c r="E58" s="2">
        <f>Tabela2256789101112[[#This Row],[PRODUZIDAS]]*VLOOKUP(Tabela2256789101112[[#This Row],[SKU]],Tabela24[#All],11,0)</f>
        <v>11.589041095890408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Tabela2256789101112[[#This Row],[PRODUZIDAS]]*VLOOKUP(Tabela2256789101112[[#This Row],[SKU]],Tabela24[#All],11,0)</f>
        <v>12.577499999999999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>
        <v>13</v>
      </c>
      <c r="E82" s="2">
        <f>Tabela2256789101112[[#This Row],[PRODUZIDAS]]*VLOOKUP(Tabela2256789101112[[#This Row],[SKU]],Tabela24[#All],11,0)</f>
        <v>10.900499999999999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35.5</v>
      </c>
      <c r="E117" s="2">
        <f>Tabela2256789101112[[#This Row],[PRODUZIDAS]]*VLOOKUP(Tabela2256789101112[[#This Row],[SKU]],Tabela24[#All],11,0)</f>
        <v>23.319240000000001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82.5</v>
      </c>
      <c r="E123" s="2">
        <f>Tabela2256789101112[[#This Row],[PRODUZIDAS]]*VLOOKUP(Tabela2256789101112[[#This Row],[SKU]],Tabela24[#All],11,0)</f>
        <v>58.458124999999988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>
        <v>20</v>
      </c>
      <c r="E133" s="2">
        <f>Tabela2256789101112[[#This Row],[PRODUZIDAS]]*VLOOKUP(Tabela2256789101112[[#This Row],[SKU]],Tabela24[#All],11,0)</f>
        <v>14.171666666666665</v>
      </c>
    </row>
    <row r="134" spans="2:5" x14ac:dyDescent="0.25">
      <c r="B134" s="3" t="s">
        <v>258</v>
      </c>
      <c r="C134" s="3" t="s">
        <v>259</v>
      </c>
      <c r="D134" s="1">
        <v>16</v>
      </c>
      <c r="E134" s="2">
        <f>Tabela2256789101112[[#This Row],[PRODUZIDAS]]*VLOOKUP(Tabela2256789101112[[#This Row],[SKU]],Tabela24[#All],11,0)</f>
        <v>11.337333333333332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>
        <v>20</v>
      </c>
      <c r="E141" s="2">
        <f>Tabela2256789101112[[#This Row],[PRODUZIDAS]]*VLOOKUP(Tabela2256789101112[[#This Row],[SKU]],Tabela24[#All],11,0)</f>
        <v>14.171666666666665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24</v>
      </c>
      <c r="E154" s="2">
        <f>Tabela2256789101112[[#This Row],[PRODUZIDAS]]*VLOOKUP(Tabela2256789101112[[#This Row],[SKU]],Tabela24[#All],11,0)</f>
        <v>18.555428571428571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>
        <v>15</v>
      </c>
      <c r="E174" s="2">
        <f>Tabela2256789101112[[#This Row],[PRODUZIDAS]]*VLOOKUP(Tabela2256789101112[[#This Row],[SKU]],Tabela24[#All],11,0)</f>
        <v>11.597142857142856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92</v>
      </c>
      <c r="E192" s="2">
        <f>Tabela2256789101112[[#This Row],[PRODUZIDAS]]*VLOOKUP(Tabela2256789101112[[#This Row],[SKU]],Tabela24[#All],11,0)</f>
        <v>60.432960000000001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40</v>
      </c>
      <c r="E197" s="2">
        <f>Tabela2256789101112[[#This Row],[PRODUZIDAS]]*VLOOKUP(Tabela2256789101112[[#This Row],[SKU]],Tabela24[#All],11,0)</f>
        <v>26.275200000000002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>
        <v>15</v>
      </c>
      <c r="E202" s="2">
        <f>Tabela2256789101112[[#This Row],[PRODUZIDAS]]*VLOOKUP(Tabela2256789101112[[#This Row],[SKU]],Tabela24[#All],11,0)</f>
        <v>9.8532000000000011</v>
      </c>
    </row>
    <row r="203" spans="2:5" x14ac:dyDescent="0.25">
      <c r="B203" s="3" t="s">
        <v>396</v>
      </c>
      <c r="C203" s="3" t="s">
        <v>397</v>
      </c>
      <c r="D203" s="1">
        <v>28</v>
      </c>
      <c r="E203" s="2">
        <f>Tabela2256789101112[[#This Row],[PRODUZIDAS]]*VLOOKUP(Tabela2256789101112[[#This Row],[SKU]],Tabela24[#All],11,0)</f>
        <v>19.84033333333333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20</v>
      </c>
      <c r="E208" s="2">
        <f>Tabela2256789101112[[#This Row],[PRODUZIDAS]]*VLOOKUP(Tabela2256789101112[[#This Row],[SKU]],Tabela24[#All],11,0)</f>
        <v>14.171666666666665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57.5</v>
      </c>
      <c r="E219" s="2">
        <f>Tabela2256789101112[[#This Row],[PRODUZIDAS]]*VLOOKUP(Tabela2256789101112[[#This Row],[SKU]],Tabela24[#All],11,0)</f>
        <v>40.743541666666658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>
        <v>25.5</v>
      </c>
      <c r="E222" s="2">
        <f>Tabela2256789101112[[#This Row],[PRODUZIDAS]]*VLOOKUP(Tabela2256789101112[[#This Row],[SKU]],Tabela24[#All],11,0)</f>
        <v>18.068874999999998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>
        <v>36</v>
      </c>
      <c r="E276" s="2">
        <f>Tabela2256789101112[[#This Row],[PRODUZIDAS]]*VLOOKUP(Tabela2256789101112[[#This Row],[SKU]],Tabela24[#All],11,0)</f>
        <v>16.2288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>
        <v>10</v>
      </c>
      <c r="E292" s="2">
        <f>Tabela2256789101112[[#This Row],[PRODUZIDAS]]*VLOOKUP(Tabela2256789101112[[#This Row],[SKU]],Tabela24[#All],11,0)</f>
        <v>4.794999999999999</v>
      </c>
    </row>
    <row r="293" spans="2:5" x14ac:dyDescent="0.25">
      <c r="B293" s="3" t="s">
        <v>576</v>
      </c>
      <c r="C293" s="3" t="s">
        <v>577</v>
      </c>
      <c r="D293" s="1">
        <v>7</v>
      </c>
      <c r="E293" s="2">
        <f>Tabela2256789101112[[#This Row],[PRODUZIDAS]]*VLOOKUP(Tabela2256789101112[[#This Row],[SKU]],Tabela24[#All],11,0)</f>
        <v>3.3409090909090908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>
        <v>4</v>
      </c>
      <c r="E295" s="2">
        <f>Tabela2256789101112[[#This Row],[PRODUZIDAS]]*VLOOKUP(Tabela2256789101112[[#This Row],[SKU]],Tabela24[#All],11,0)</f>
        <v>1.9090909090909089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>
        <v>12</v>
      </c>
      <c r="E300" s="2">
        <f>Tabela2256789101112[[#This Row],[PRODUZIDAS]]*VLOOKUP(Tabela2256789101112[[#This Row],[SKU]],Tabela24[#All],11,0)</f>
        <v>5.7272727272727266</v>
      </c>
    </row>
    <row r="301" spans="2:5" x14ac:dyDescent="0.25">
      <c r="B301" s="3" t="s">
        <v>592</v>
      </c>
      <c r="C301" s="3" t="s">
        <v>593</v>
      </c>
      <c r="D301" s="1">
        <v>8</v>
      </c>
      <c r="E301" s="2">
        <f>Tabela2256789101112[[#This Row],[PRODUZIDAS]]*VLOOKUP(Tabela2256789101112[[#This Row],[SKU]],Tabela24[#All],11,0)</f>
        <v>3.8181818181818179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>
        <v>8</v>
      </c>
      <c r="E303" s="2">
        <f>Tabela2256789101112[[#This Row],[PRODUZIDAS]]*VLOOKUP(Tabela2256789101112[[#This Row],[SKU]],Tabela24[#All],11,0)</f>
        <v>3.8181818181818179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105</v>
      </c>
      <c r="E593" s="2">
        <f>Tabela2256789101112[[#This Row],[PRODUZIDAS]]*VLOOKUP(Tabela2256789101112[[#This Row],[SKU]],Tabela24[#All],11,0)</f>
        <v>81.179999999999993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>
        <v>30</v>
      </c>
      <c r="E637" s="2">
        <f>Tabela2256789101112[[#This Row],[PRODUZIDAS]]*VLOOKUP(Tabela2256789101112[[#This Row],[SKU]],Tabela24[#All],11,0)</f>
        <v>21.257499999999997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>
        <v>55.5</v>
      </c>
      <c r="E664" s="2">
        <f>Tabela2256789101112[[#This Row],[PRODUZIDAS]]*VLOOKUP(Tabela2256789101112[[#This Row],[SKU]],Tabela24[#All],11,0)</f>
        <v>42.90942857142857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>
        <v>1</v>
      </c>
      <c r="E678" s="2">
        <f>Tabela2256789101112[[#This Row],[PRODUZIDAS]]*VLOOKUP(Tabela2256789101112[[#This Row],[SKU]],Tabela24[#All],11,0)</f>
        <v>0.77314285714285713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459.12372575757564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Tabela225678910111213[[#This Row],[PRODUZIDAS]]*VLOOKUP(Tabela225678910111213[[#This Row],[SKU]],Tabela24[#All],12,0)</f>
        <v>16.447499999999998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>
        <v>13</v>
      </c>
      <c r="E82" s="2">
        <f>Tabela225678910111213[[#This Row],[PRODUZIDAS]]*VLOOKUP(Tabela225678910111213[[#This Row],[SKU]],Tabela24[#All],12,0)</f>
        <v>14.254499999999997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>
        <v>20</v>
      </c>
      <c r="E133" s="2">
        <f>Tabela225678910111213[[#This Row],[PRODUZIDAS]]*VLOOKUP(Tabela225678910111213[[#This Row],[SKU]],Tabela24[#All],12,0)</f>
        <v>18.036666666666662</v>
      </c>
    </row>
    <row r="134" spans="2:5" x14ac:dyDescent="0.25">
      <c r="B134" s="3" t="s">
        <v>258</v>
      </c>
      <c r="C134" s="3" t="s">
        <v>259</v>
      </c>
      <c r="D134" s="1">
        <v>16</v>
      </c>
      <c r="E134" s="2">
        <f>Tabela225678910111213[[#This Row],[PRODUZIDAS]]*VLOOKUP(Tabela225678910111213[[#This Row],[SKU]],Tabela24[#All],12,0)</f>
        <v>14.42933333333333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>
        <v>20</v>
      </c>
      <c r="E141" s="2">
        <f>Tabela225678910111213[[#This Row],[PRODUZIDAS]]*VLOOKUP(Tabela225678910111213[[#This Row],[SKU]],Tabela24[#All],12,0)</f>
        <v>18.036666666666662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293</v>
      </c>
      <c r="E194" s="2">
        <f>Tabela225678910111213[[#This Row],[PRODUZIDAS]]*VLOOKUP(Tabela225678910111213[[#This Row],[SKU]],Tabela24[#All],12,0)</f>
        <v>320.77639999999991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>
        <v>25.5</v>
      </c>
      <c r="E222" s="2">
        <f>Tabela225678910111213[[#This Row],[PRODUZIDAS]]*VLOOKUP(Tabela225678910111213[[#This Row],[SKU]],Tabela24[#All],12,0)</f>
        <v>22.996749999999995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>
        <v>8</v>
      </c>
      <c r="E303" s="2">
        <f>Tabela225678910111213[[#This Row],[PRODUZIDAS]]*VLOOKUP(Tabela225678910111213[[#This Row],[SKU]],Tabela24[#All],12,0)</f>
        <v>7.0909090909090908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>
        <v>30</v>
      </c>
      <c r="E637" s="2">
        <f>Tabela225678910111213[[#This Row],[PRODUZIDAS]]*VLOOKUP(Tabela225678910111213[[#This Row],[SKU]],Tabela24[#All],12,0)</f>
        <v>27.054999999999996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908.2108207792204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Tabela22567891011121314[[#This Row],[PRODUZIDAS]]*VLOOKUP(Tabela22567891011121314[[#This Row],[SKU]],Tabela24[#All],13,0)</f>
        <v>17.414999999999996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11</v>
      </c>
      <c r="E108" s="2">
        <f>Tabela22567891011121314[[#This Row],[PRODUZIDAS]]*VLOOKUP(Tabela22567891011121314[[#This Row],[SKU]],Tabela24[#All],13,0)</f>
        <v>12.751199999999997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20</v>
      </c>
      <c r="E113" s="2">
        <f>Tabela22567891011121314[[#This Row],[PRODUZIDAS]]*VLOOKUP(Tabela22567891011121314[[#This Row],[SKU]],Tabela24[#All],13,0)</f>
        <v>23.183999999999997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>
        <v>13</v>
      </c>
      <c r="E125" s="2">
        <f>Tabela22567891011121314[[#This Row],[PRODUZIDAS]]*VLOOKUP(Tabela22567891011121314[[#This Row],[SKU]],Tabela24[#All],13,0)</f>
        <v>15.073499999999997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Tabela22567891011121314[[#This Row],[PRODUZIDAS]]*VLOOKUP(Tabela22567891011121314[[#This Row],[SKU]],Tabela24[#All],13,0)</f>
        <v>22.034571428571429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21</v>
      </c>
      <c r="E150" s="2">
        <f>Tabela22567891011121314[[#This Row],[PRODUZIDAS]]*VLOOKUP(Tabela22567891011121314[[#This Row],[SKU]],Tabela24[#All],13,0)</f>
        <v>24.353999999999999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26</v>
      </c>
      <c r="E153" s="2">
        <f>Tabela22567891011121314[[#This Row],[PRODUZIDAS]]*VLOOKUP(Tabela22567891011121314[[#This Row],[SKU]],Tabela24[#All],13,0)</f>
        <v>30.152571428571427</v>
      </c>
    </row>
    <row r="154" spans="2:5" x14ac:dyDescent="0.25">
      <c r="B154" s="3" t="s">
        <v>298</v>
      </c>
      <c r="C154" s="3" t="s">
        <v>299</v>
      </c>
      <c r="D154" s="1">
        <v>22</v>
      </c>
      <c r="E154" s="2">
        <f>Tabela22567891011121314[[#This Row],[PRODUZIDAS]]*VLOOKUP(Tabela22567891011121314[[#This Row],[SKU]],Tabela24[#All],13,0)</f>
        <v>25.513714285714286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37</v>
      </c>
      <c r="E192" s="2">
        <f>Tabela22567891011121314[[#This Row],[PRODUZIDAS]]*VLOOKUP(Tabela22567891011121314[[#This Row],[SKU]],Tabela24[#All],13,0)</f>
        <v>42.890399999999993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243</v>
      </c>
      <c r="E194" s="2">
        <f>Tabela22567891011121314[[#This Row],[PRODUZIDAS]]*VLOOKUP(Tabela22567891011121314[[#This Row],[SKU]],Tabela24[#All],13,0)</f>
        <v>281.68559999999997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34</v>
      </c>
      <c r="E197" s="2">
        <f>Tabela22567891011121314[[#This Row],[PRODUZIDAS]]*VLOOKUP(Tabela22567891011121314[[#This Row],[SKU]],Tabela24[#All],13,0)</f>
        <v>39.41279999999999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13</v>
      </c>
      <c r="E203" s="2">
        <f>Tabela22567891011121314[[#This Row],[PRODUZIDAS]]*VLOOKUP(Tabela22567891011121314[[#This Row],[SKU]],Tabela24[#All],13,0)</f>
        <v>15.073499999999997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>
        <v>18</v>
      </c>
      <c r="E276" s="2">
        <f>Tabela22567891011121314[[#This Row],[PRODUZIDAS]]*VLOOKUP(Tabela22567891011121314[[#This Row],[SKU]],Tabela24[#All],13,0)</f>
        <v>20.865599999999997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5</v>
      </c>
      <c r="E297" s="2">
        <f>Tabela22567891011121314[[#This Row],[PRODUZIDAS]]*VLOOKUP(Tabela22567891011121314[[#This Row],[SKU]],Tabela24[#All],13,0)</f>
        <v>6.1363636363636367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>
        <v>30</v>
      </c>
      <c r="E637" s="2">
        <f>Tabela22567891011121314[[#This Row],[PRODUZIDAS]]*VLOOKUP(Tabela22567891011121314[[#This Row],[SKU]],Tabela24[#All],13,0)</f>
        <v>34.784999999999989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18</v>
      </c>
      <c r="E640" s="2">
        <f>Tabela22567891011121314[[#This Row],[PRODUZIDAS]]*VLOOKUP(Tabela22567891011121314[[#This Row],[SKU]],Tabela24[#All],13,0)</f>
        <v>20.870999999999995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39</v>
      </c>
      <c r="E658" s="2">
        <f>Tabela22567891011121314[[#This Row],[PRODUZIDAS]]*VLOOKUP(Tabela22567891011121314[[#This Row],[SKU]],Tabela24[#All],13,0)</f>
        <v>45.228857142857144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12</v>
      </c>
      <c r="E662" s="2">
        <f>Tabela22567891011121314[[#This Row],[PRODUZIDAS]]*VLOOKUP(Tabela22567891011121314[[#This Row],[SKU]],Tabela24[#All],13,0)</f>
        <v>13.916571428571428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>
        <v>4</v>
      </c>
      <c r="E676" s="2">
        <f>Tabela22567891011121314[[#This Row],[PRODUZIDAS]]*VLOOKUP(Tabela22567891011121314[[#This Row],[SKU]],Tabela24[#All],13,0)</f>
        <v>4.6388571428571428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>
        <v>100</v>
      </c>
      <c r="E678" s="2">
        <f>Tabela22567891011121314[[#This Row],[PRODUZIDAS]]*VLOOKUP(Tabela22567891011121314[[#This Row],[SKU]],Tabela24[#All],13,0)</f>
        <v>115.97142857142858</v>
      </c>
    </row>
    <row r="679" spans="2:5" x14ac:dyDescent="0.25">
      <c r="B679" s="3" t="s">
        <v>1348</v>
      </c>
      <c r="C679" s="3" t="s">
        <v>1349</v>
      </c>
      <c r="D679" s="1">
        <v>15</v>
      </c>
      <c r="E679" s="2">
        <f>Tabela22567891011121314[[#This Row],[PRODUZIDAS]]*VLOOKUP(Tabela22567891011121314[[#This Row],[SKU]],Tabela24[#All],13,0)</f>
        <v>17.395714285714284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>
        <v>20</v>
      </c>
      <c r="E682" s="2">
        <f>Tabela22567891011121314[[#This Row],[PRODUZIDAS]]*VLOOKUP(Tabela22567891011121314[[#This Row],[SKU]],Tabela24[#All],13,0)</f>
        <v>23.194285714285712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>
        <v>30</v>
      </c>
      <c r="E684" s="2">
        <f>Tabela22567891011121314[[#This Row],[PRODUZIDAS]]*VLOOKUP(Tabela22567891011121314[[#This Row],[SKU]],Tabela24[#All],13,0)</f>
        <v>34.791428571428568</v>
      </c>
    </row>
    <row r="685" spans="2:5" x14ac:dyDescent="0.25">
      <c r="B685" s="3" t="s">
        <v>1360</v>
      </c>
      <c r="C685" s="3" t="s">
        <v>1361</v>
      </c>
      <c r="D685" s="1">
        <v>18</v>
      </c>
      <c r="E685" s="2">
        <f>Tabela22567891011121314[[#This Row],[PRODUZIDAS]]*VLOOKUP(Tabela22567891011121314[[#This Row],[SKU]],Tabela24[#All],13,0)</f>
        <v>20.874857142857142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201.82462683982686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Tabela2256789101112131415[[#This Row],[PRODUZIDAS]]*VLOOKUP(Tabela2256789101112131415[[#This Row],[SKU]],Tabela24[#All],14,0)</f>
        <v>3.87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11</v>
      </c>
      <c r="E108" s="2">
        <f>Tabela2256789101112131415[[#This Row],[PRODUZIDAS]]*VLOOKUP(Tabela2256789101112131415[[#This Row],[SKU]],Tabela24[#All],14,0)</f>
        <v>2.8336000000000001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20</v>
      </c>
      <c r="E113" s="2">
        <f>Tabela2256789101112131415[[#This Row],[PRODUZIDAS]]*VLOOKUP(Tabela2256789101112131415[[#This Row],[SKU]],Tabela24[#All],14,0)</f>
        <v>5.1520000000000001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>
        <v>13</v>
      </c>
      <c r="E125" s="2">
        <f>Tabela2256789101112131415[[#This Row],[PRODUZIDAS]]*VLOOKUP(Tabela2256789101112131415[[#This Row],[SKU]],Tabela24[#All],14,0)</f>
        <v>3.3496666666666663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Tabela2256789101112131415[[#This Row],[PRODUZIDAS]]*VLOOKUP(Tabela2256789101112131415[[#This Row],[SKU]],Tabela24[#All],14,0)</f>
        <v>4.8965714285714288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21</v>
      </c>
      <c r="E150" s="2">
        <f>Tabela2256789101112131415[[#This Row],[PRODUZIDAS]]*VLOOKUP(Tabela2256789101112131415[[#This Row],[SKU]],Tabela24[#All],14,0)</f>
        <v>5.4119999999999999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26</v>
      </c>
      <c r="E153" s="2">
        <f>Tabela2256789101112131415[[#This Row],[PRODUZIDAS]]*VLOOKUP(Tabela2256789101112131415[[#This Row],[SKU]],Tabela24[#All],14,0)</f>
        <v>6.7005714285714291</v>
      </c>
    </row>
    <row r="154" spans="2:5" x14ac:dyDescent="0.25">
      <c r="B154" s="3" t="s">
        <v>298</v>
      </c>
      <c r="C154" s="3" t="s">
        <v>299</v>
      </c>
      <c r="D154" s="1">
        <v>22</v>
      </c>
      <c r="E154" s="2">
        <f>Tabela2256789101112131415[[#This Row],[PRODUZIDAS]]*VLOOKUP(Tabela2256789101112131415[[#This Row],[SKU]],Tabela24[#All],14,0)</f>
        <v>5.6697142857142859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37</v>
      </c>
      <c r="E192" s="2">
        <f>Tabela2256789101112131415[[#This Row],[PRODUZIDAS]]*VLOOKUP(Tabela2256789101112131415[[#This Row],[SKU]],Tabela24[#All],14,0)</f>
        <v>9.5312000000000001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243</v>
      </c>
      <c r="E194" s="2">
        <f>Tabela2256789101112131415[[#This Row],[PRODUZIDAS]]*VLOOKUP(Tabela2256789101112131415[[#This Row],[SKU]],Tabela24[#All],14,0)</f>
        <v>62.596800000000002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34</v>
      </c>
      <c r="E197" s="2">
        <f>Tabela2256789101112131415[[#This Row],[PRODUZIDAS]]*VLOOKUP(Tabela2256789101112131415[[#This Row],[SKU]],Tabela24[#All],14,0)</f>
        <v>8.7584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13</v>
      </c>
      <c r="E203" s="2">
        <f>Tabela2256789101112131415[[#This Row],[PRODUZIDAS]]*VLOOKUP(Tabela2256789101112131415[[#This Row],[SKU]],Tabela24[#All],14,0)</f>
        <v>3.3496666666666663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>
        <v>18</v>
      </c>
      <c r="E276" s="2">
        <f>Tabela2256789101112131415[[#This Row],[PRODUZIDAS]]*VLOOKUP(Tabela2256789101112131415[[#This Row],[SKU]],Tabela24[#All],14,0)</f>
        <v>4.6368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5</v>
      </c>
      <c r="E297" s="2">
        <f>Tabela2256789101112131415[[#This Row],[PRODUZIDAS]]*VLOOKUP(Tabela2256789101112131415[[#This Row],[SKU]],Tabela24[#All],14,0)</f>
        <v>1.3636363636363635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>
        <v>30</v>
      </c>
      <c r="E637" s="2">
        <f>Tabela2256789101112131415[[#This Row],[PRODUZIDAS]]*VLOOKUP(Tabela2256789101112131415[[#This Row],[SKU]],Tabela24[#All],14,0)</f>
        <v>7.7299999999999995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18</v>
      </c>
      <c r="E640" s="2">
        <f>Tabela2256789101112131415[[#This Row],[PRODUZIDAS]]*VLOOKUP(Tabela2256789101112131415[[#This Row],[SKU]],Tabela24[#All],14,0)</f>
        <v>4.6379999999999999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39</v>
      </c>
      <c r="E658" s="2">
        <f>Tabela2256789101112131415[[#This Row],[PRODUZIDAS]]*VLOOKUP(Tabela2256789101112131415[[#This Row],[SKU]],Tabela24[#All],14,0)</f>
        <v>10.050857142857144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12</v>
      </c>
      <c r="E662" s="2">
        <f>Tabela2256789101112131415[[#This Row],[PRODUZIDAS]]*VLOOKUP(Tabela2256789101112131415[[#This Row],[SKU]],Tabela24[#All],14,0)</f>
        <v>3.0925714285714285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>
        <v>4</v>
      </c>
      <c r="E676" s="2">
        <f>Tabela2256789101112131415[[#This Row],[PRODUZIDAS]]*VLOOKUP(Tabela2256789101112131415[[#This Row],[SKU]],Tabela24[#All],14,0)</f>
        <v>1.0308571428571429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>
        <v>100</v>
      </c>
      <c r="E678" s="2">
        <f>Tabela2256789101112131415[[#This Row],[PRODUZIDAS]]*VLOOKUP(Tabela2256789101112131415[[#This Row],[SKU]],Tabela24[#All],14,0)</f>
        <v>25.771428571428572</v>
      </c>
    </row>
    <row r="679" spans="2:5" x14ac:dyDescent="0.25">
      <c r="B679" s="3" t="s">
        <v>1348</v>
      </c>
      <c r="C679" s="3" t="s">
        <v>1349</v>
      </c>
      <c r="D679" s="1">
        <v>15</v>
      </c>
      <c r="E679" s="2">
        <f>Tabela2256789101112131415[[#This Row],[PRODUZIDAS]]*VLOOKUP(Tabela2256789101112131415[[#This Row],[SKU]],Tabela24[#All],14,0)</f>
        <v>3.8657142857142861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>
        <v>20</v>
      </c>
      <c r="E682" s="2">
        <f>Tabela2256789101112131415[[#This Row],[PRODUZIDAS]]*VLOOKUP(Tabela2256789101112131415[[#This Row],[SKU]],Tabela24[#All],14,0)</f>
        <v>5.1542857142857148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>
        <v>30</v>
      </c>
      <c r="E684" s="2">
        <f>Tabela2256789101112131415[[#This Row],[PRODUZIDAS]]*VLOOKUP(Tabela2256789101112131415[[#This Row],[SKU]],Tabela24[#All],14,0)</f>
        <v>7.7314285714285722</v>
      </c>
    </row>
    <row r="685" spans="2:5" x14ac:dyDescent="0.25">
      <c r="B685" s="3" t="s">
        <v>1360</v>
      </c>
      <c r="C685" s="3" t="s">
        <v>1361</v>
      </c>
      <c r="D685" s="1">
        <v>18</v>
      </c>
      <c r="E685" s="2">
        <f>Tabela2256789101112131415[[#This Row],[PRODUZIDAS]]*VLOOKUP(Tabela2256789101112131415[[#This Row],[SKU]],Tabela24[#All],14,0)</f>
        <v>4.6388571428571428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2025-04-03T18:27:31Z</dcterms:modified>
</cp:coreProperties>
</file>