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CBB2214A-AA94-4B82-9C1E-07B4247423B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<sst xmlns="http://schemas.openxmlformats.org/spreadsheetml/2006/main" count="26032" uniqueCount="1899">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</sst>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45742</v>
      </c>
      <c r="C2" s="31"/>
      <c r="D2" s="33">
        <f>SUM(Tabela15[VALOR])</f>
        <v>3944.2301486479673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370.94158936725375</v>
      </c>
      <c r="D7" s="26"/>
      <c r="E7" s="26">
        <f>Tabela15[[#This Row],[VALOR]]-Tabela15[[#This Row],[Custo Setor]]</f>
        <v>370.94158936725375</v>
      </c>
    </row>
    <row r="8" spans="2:5" x14ac:dyDescent="0.25">
      <c r="B8" t="s">
        <v>1883</v>
      </c>
      <c r="C8" s="21">
        <f t="array" ref="C8">'2 - CORTE VOIL'!G4</f>
        <v>468.29291999999998</v>
      </c>
      <c r="D8" s="26"/>
      <c r="E8" s="26">
        <f>Tabela15[[#This Row],[VALOR]]-Tabela15[[#This Row],[Custo Setor]]</f>
        <v>468.29291999999998</v>
      </c>
    </row>
    <row r="9" spans="2:5" x14ac:dyDescent="0.25">
      <c r="B9" t="s">
        <v>1885</v>
      </c>
      <c r="C9" s="21">
        <f t="array" ref="C9">'3 - BAINHA CONTINUA'!G4</f>
        <v>146.717286</v>
      </c>
      <c r="D9" s="26"/>
      <c r="E9" s="26">
        <f>Tabela15[[#This Row],[VALOR]]-Tabela15[[#This Row],[Custo Setor]]</f>
        <v>146.717286</v>
      </c>
    </row>
    <row r="10" spans="2:5" x14ac:dyDescent="0.25">
      <c r="B10" t="s">
        <v>1884</v>
      </c>
      <c r="C10" s="21">
        <f t="array" ref="C10">'4 - BARRADO'!G4</f>
        <v>371.06536093865486</v>
      </c>
      <c r="D10" s="26"/>
      <c r="E10" s="26">
        <f>Tabela15[[#This Row],[VALOR]]-Tabela15[[#This Row],[Custo Setor]]</f>
        <v>371.06536093865486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15.228218181818178</v>
      </c>
      <c r="D12" s="26"/>
      <c r="E12" s="26">
        <f>Tabela15[[#This Row],[VALOR]]-Tabela15[[#This Row],[Custo Setor]]</f>
        <v>15.228218181818178</v>
      </c>
    </row>
    <row r="13" spans="2:5" x14ac:dyDescent="0.25">
      <c r="B13" t="s">
        <v>1888</v>
      </c>
      <c r="C13" s="21">
        <f t="array" ref="C13">'7 - PALETEIRA'!G4</f>
        <v>281.97021855541715</v>
      </c>
      <c r="D13" s="26"/>
      <c r="E13" s="26">
        <f>Tabela15[[#This Row],[VALOR]]-Tabela15[[#This Row],[Custo Setor]]</f>
        <v>281.97021855541715</v>
      </c>
    </row>
    <row r="14" spans="2:5" x14ac:dyDescent="0.25">
      <c r="B14" t="s">
        <v>1889</v>
      </c>
      <c r="C14" s="21">
        <f>'8 - ACABAMENTO'!G4</f>
        <v>233.7764772341813</v>
      </c>
      <c r="D14" s="26"/>
      <c r="E14" s="26">
        <f>Tabela15[[#This Row],[VALOR]]-Tabela15[[#This Row],[Custo Setor]]</f>
        <v>233.7764772341813</v>
      </c>
    </row>
    <row r="15" spans="2:5" x14ac:dyDescent="0.25">
      <c r="B15" t="s">
        <v>1890</v>
      </c>
      <c r="C15" s="21">
        <f t="array" ref="C15">'9 - FURO'!G4</f>
        <v>355.02187346112788</v>
      </c>
      <c r="D15" s="26"/>
      <c r="E15" s="26">
        <f>Tabela15[[#This Row],[VALOR]]-Tabela15[[#This Row],[Custo Setor]]</f>
        <v>355.02187346112788</v>
      </c>
    </row>
    <row r="16" spans="2:5" x14ac:dyDescent="0.25">
      <c r="B16" t="s">
        <v>1891</v>
      </c>
      <c r="C16" s="21">
        <f t="array" ref="C16">'10 - ILHOS'!G4</f>
        <v>730.07773150981427</v>
      </c>
      <c r="D16" s="26"/>
      <c r="E16" s="26">
        <f>Tabela15[[#This Row],[VALOR]]-Tabela15[[#This Row],[Custo Setor]]</f>
        <v>730.07773150981427</v>
      </c>
    </row>
    <row r="17" spans="2:5" x14ac:dyDescent="0.25">
      <c r="B17" t="s">
        <v>1892</v>
      </c>
      <c r="C17" s="21">
        <f t="array" ref="C17">'11 - DOBRA'!G4</f>
        <v>793.07329641793604</v>
      </c>
      <c r="D17" s="26"/>
      <c r="E17" s="26">
        <f>Tabela15[[#This Row],[VALOR]]-Tabela15[[#This Row],[Custo Setor]]</f>
        <v>793.07329641793604</v>
      </c>
    </row>
    <row r="18" spans="2:5" x14ac:dyDescent="0.25">
      <c r="B18" t="s">
        <v>1893</v>
      </c>
      <c r="C18" s="21">
        <f t="array" ref="C18">'12 - EMBALAGEM'!G4</f>
        <v>178.06517698176353</v>
      </c>
      <c r="D18" s="26"/>
      <c r="E18" s="26">
        <f>Tabela15[[#This Row],[VALOR]]-Tabela15[[#This Row],[Custo Setor]]</f>
        <v>178.06517698176353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3944.2301486479673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7" workbookViewId="0">
      <selection activeCell="D27" sqref="D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370.94158936725375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100</v>
      </c>
      <c r="E24" s="2">
        <f>Tabela2[[#This Row],[PRODUZIDAS]]*VLOOKUP(Tabela2[[#This Row],[SKU]],Tabela24[#All],3,0)</f>
        <v>25.753424657534246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100</v>
      </c>
      <c r="E27" s="2">
        <f>Tabela2[[#This Row],[PRODUZIDAS]]*VLOOKUP(Tabela2[[#This Row],[SKU]],Tabela24[#All],3,0)</f>
        <v>25.753424657534246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50</v>
      </c>
      <c r="E29" s="2">
        <f>Tabela2[[#This Row],[PRODUZIDAS]]*VLOOKUP(Tabela2[[#This Row],[SKU]],Tabela24[#All],3,0)</f>
        <v>12.876712328767123</v>
      </c>
    </row>
    <row r="30" spans="2:5" x14ac:dyDescent="0.25">
      <c r="B30" s="3" t="s">
        <v>50</v>
      </c>
      <c r="C30" s="3" t="s">
        <v>51</v>
      </c>
      <c r="D30" s="1">
        <v>145</v>
      </c>
      <c r="E30" s="2">
        <f>Tabela2[[#This Row],[PRODUZIDAS]]*VLOOKUP(Tabela2[[#This Row],[SKU]],Tabela24[#All],3,0)</f>
        <v>37.342465753424655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100</v>
      </c>
      <c r="E33" s="2">
        <f>Tabela2[[#This Row],[PRODUZIDAS]]*VLOOKUP(Tabela2[[#This Row],[SKU]],Tabela24[#All],3,0)</f>
        <v>25.753424657534246</v>
      </c>
    </row>
    <row r="34" spans="2:5" x14ac:dyDescent="0.25">
      <c r="B34" s="3" t="s">
        <v>58</v>
      </c>
      <c r="C34" s="3" t="s">
        <v>59</v>
      </c>
      <c r="D34" s="1">
        <v>50</v>
      </c>
      <c r="E34" s="2">
        <f>Tabela2[[#This Row],[PRODUZIDAS]]*VLOOKUP(Tabela2[[#This Row],[SKU]],Tabela24[#All],3,0)</f>
        <v>12.876712328767123</v>
      </c>
    </row>
    <row r="35" spans="2:5" x14ac:dyDescent="0.25">
      <c r="B35" s="3" t="s">
        <v>60</v>
      </c>
      <c r="C35" s="3" t="s">
        <v>61</v>
      </c>
      <c r="D35" s="1">
        <v>100</v>
      </c>
      <c r="E35" s="2">
        <f>Tabela2[[#This Row],[PRODUZIDAS]]*VLOOKUP(Tabela2[[#This Row],[SKU]],Tabela24[#All],3,0)</f>
        <v>25.753424657534246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50</v>
      </c>
      <c r="E44" s="2">
        <f>Tabela2[[#This Row],[PRODUZIDAS]]*VLOOKUP(Tabela2[[#This Row],[SKU]],Tabela24[#All],3,0)</f>
        <v>13.520547945205477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350</v>
      </c>
      <c r="E581" s="2">
        <f>Tabela2[[#This Row],[PRODUZIDAS]]*VLOOKUP(Tabela2[[#This Row],[SKU]],Tabela24[#All],3,0)</f>
        <v>112.72916666666667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>
        <v>300</v>
      </c>
      <c r="E628" s="2">
        <f>Tabela2[[#This Row],[PRODUZIDAS]]*VLOOKUP(Tabela2[[#This Row],[SKU]],Tabela24[#All],3,0)</f>
        <v>46.367999999999995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Tabela2[[#This Row],[PRODUZIDAS]]*VLOOKUP(Tabela2[[#This Row],[SKU]],Tabela24[#All],3,0)</f>
        <v>32.214285714285715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468.29291999999998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>
        <v>219.5</v>
      </c>
      <c r="E194" s="2">
        <f>Tabela225[[#This Row],[PRODUZIDAS]]*VLOOKUP(Tabela225[[#This Row],[SKU]],Tabela24[#All],4,0)</f>
        <v>118.74072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>
        <v>142</v>
      </c>
      <c r="E212" s="2">
        <f>Tabela225[[#This Row],[PRODUZIDAS]]*VLOOKUP(Tabela225[[#This Row],[SKU]],Tabela24[#All],4,0)</f>
        <v>131.71919999999997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147</v>
      </c>
      <c r="E230" s="2">
        <f>Tabela225[[#This Row],[PRODUZIDAS]]*VLOOKUP(Tabela225[[#This Row],[SKU]],Tabela24[#All],4,0)</f>
        <v>217.833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77" workbookViewId="0">
      <selection activeCell="D195" sqref="D19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146.717286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>
        <v>227.27</v>
      </c>
      <c r="E194" s="2">
        <f>Tabela2256[[#This Row],[PRODUZIDAS]]*VLOOKUP(Tabela2256[[#This Row],[SKU]],Tabela24[#All],5,0)</f>
        <v>29.272376000000001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>
        <v>155</v>
      </c>
      <c r="E230" s="2">
        <f>Tabela2256[[#This Row],[PRODUZIDAS]]*VLOOKUP(Tabela2256[[#This Row],[SKU]],Tabela24[#All],5,0)</f>
        <v>69.905000000000001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>
        <v>105.41</v>
      </c>
      <c r="E234" s="2">
        <f>Tabela2256[[#This Row],[PRODUZIDAS]]*VLOOKUP(Tabela2256[[#This Row],[SKU]],Tabela24[#All],5,0)</f>
        <v>47.539909999999999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785" workbookViewId="0">
      <selection activeCell="D804" sqref="D80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371.06536093865486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3</v>
      </c>
      <c r="E111" s="2">
        <f>Tabela22567[[#This Row],[PRODUZIDAS]]*VLOOKUP(Tabela22567[[#This Row],[SKU]],Tabela24[#All],6,0)</f>
        <v>3.4775999999999994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36</v>
      </c>
      <c r="E135" s="2">
        <f>Tabela22567[[#This Row],[PRODUZIDAS]]*VLOOKUP(Tabela22567[[#This Row],[SKU]],Tabela24[#All],6,0)</f>
        <v>46.38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32.5</v>
      </c>
      <c r="E192" s="2">
        <f>Tabela22567[[#This Row],[PRODUZIDAS]]*VLOOKUP(Tabela22567[[#This Row],[SKU]],Tabela24[#All],6,0)</f>
        <v>37.673999999999992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Tabela22567[[#This Row],[PRODUZIDAS]]*VLOOKUP(Tabela22567[[#This Row],[SKU]],Tabela24[#All],6,0)</f>
        <v>11.591999999999999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11</v>
      </c>
      <c r="E205" s="2">
        <f>Tabela22567[[#This Row],[PRODUZIDAS]]*VLOOKUP(Tabela22567[[#This Row],[SKU]],Tabela24[#All],6,0)</f>
        <v>14.171666666666667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>
        <v>34</v>
      </c>
      <c r="E212" s="2">
        <f>Tabela22567[[#This Row],[PRODUZIDAS]]*VLOOKUP(Tabela22567[[#This Row],[SKU]],Tabela24[#All],6,0)</f>
        <v>43.803333333333335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35</v>
      </c>
      <c r="E230" s="2">
        <f>Tabela22567[[#This Row],[PRODUZIDAS]]*VLOOKUP(Tabela22567[[#This Row],[SKU]],Tabela24[#All],6,0)</f>
        <v>45.1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>
        <v>12</v>
      </c>
      <c r="E259" s="2">
        <f>Tabela22567[[#This Row],[PRODUZIDAS]]*VLOOKUP(Tabela22567[[#This Row],[SKU]],Tabela24[#All],6,0)</f>
        <v>16.599804878048786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>
        <v>11.5</v>
      </c>
      <c r="E263" s="2">
        <f>Tabela22567[[#This Row],[PRODUZIDAS]]*VLOOKUP(Tabela22567[[#This Row],[SKU]],Tabela24[#All],6,0)</f>
        <v>16.305850000000003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26</v>
      </c>
      <c r="E273" s="2">
        <f>Tabela22567[[#This Row],[PRODUZIDAS]]*VLOOKUP(Tabela22567[[#This Row],[SKU]],Tabela24[#All],6,0)</f>
        <v>33.488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8</v>
      </c>
      <c r="E297" s="2">
        <f>Tabela22567[[#This Row],[PRODUZIDAS]]*VLOOKUP(Tabela22567[[#This Row],[SKU]],Tabela24[#All],6,0)</f>
        <v>13.636363636363635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>
        <v>18</v>
      </c>
      <c r="E325" s="2">
        <f>Tabela22567[[#This Row],[PRODUZIDAS]]*VLOOKUP(Tabela22567[[#This Row],[SKU]],Tabela24[#All],6,0)</f>
        <v>35.474999999999994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>
        <v>12.5</v>
      </c>
      <c r="E327" s="2">
        <f>Tabela22567[[#This Row],[PRODUZIDAS]]*VLOOKUP(Tabela22567[[#This Row],[SKU]],Tabela24[#All],6,0)</f>
        <v>24.635416666666661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>
        <v>12.5</v>
      </c>
      <c r="E329" s="2">
        <f>Tabela22567[[#This Row],[PRODUZIDAS]]*VLOOKUP(Tabela22567[[#This Row],[SKU]],Tabela24[#All],6,0)</f>
        <v>24.635416666666661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>
        <v>1</v>
      </c>
      <c r="E802" s="2">
        <f>Tabela22567[[#This Row],[PRODUZIDAS]]*VLOOKUP(Tabela22567[[#This Row],[SKU]],Tabela24[#All],6,0)</f>
        <v>2.0454545454545454</v>
      </c>
    </row>
    <row r="803" spans="2:5" x14ac:dyDescent="0.25">
      <c r="B803" s="3" t="s">
        <v>1596</v>
      </c>
      <c r="C803" s="3" t="s">
        <v>1597</v>
      </c>
      <c r="D803" s="1">
        <v>1</v>
      </c>
      <c r="E803" s="2">
        <f>Tabela22567[[#This Row],[PRODUZIDAS]]*VLOOKUP(Tabela22567[[#This Row],[SKU]],Tabela24[#All],6,0)</f>
        <v>2.0454545454545454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8" workbookViewId="0">
      <selection activeCell="D298" sqref="D29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15.228218181818178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Tabela2256789[[#This Row],[PRODUZIDAS]]*VLOOKUP(Tabela2256789[[#This Row],[SKU]],Tabela24[#All],8,0)</f>
        <v>7.7279999999999998</v>
      </c>
    </row>
    <row r="274" spans="2:5" x14ac:dyDescent="0.25">
      <c r="B274" s="3" t="s">
        <v>538</v>
      </c>
      <c r="C274" s="3" t="s">
        <v>539</v>
      </c>
      <c r="D274" s="1">
        <v>6</v>
      </c>
      <c r="E274" s="2">
        <f>Tabela2256789[[#This Row],[PRODUZIDAS]]*VLOOKUP(Tabela2256789[[#This Row],[SKU]],Tabela24[#All],8,0)</f>
        <v>2.3183999999999996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Tabela2256789[[#This Row],[PRODUZIDAS]]*VLOOKUP(Tabela2256789[[#This Row],[SKU]],Tabela24[#All],8,0)</f>
        <v>0.47727272727272724</v>
      </c>
    </row>
    <row r="297" spans="2:5" x14ac:dyDescent="0.25">
      <c r="B297" s="3" t="s">
        <v>584</v>
      </c>
      <c r="C297" s="3" t="s">
        <v>585</v>
      </c>
      <c r="D297" s="1">
        <v>9</v>
      </c>
      <c r="E297" s="2">
        <f>Tabela2256789[[#This Row],[PRODUZIDAS]]*VLOOKUP(Tabela2256789[[#This Row],[SKU]],Tabela24[#All],8,0)</f>
        <v>4.295454545454545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>
        <v>1</v>
      </c>
      <c r="E369" s="2">
        <f>Tabela2256789[[#This Row],[PRODUZIDAS]]*VLOOKUP(Tabela2256789[[#This Row],[SKU]],Tabela24[#All],8,0)</f>
        <v>0.40909090909090901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281.97021855541715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45</v>
      </c>
      <c r="E27" s="2">
        <f>Tabela225678910[[#This Row],[PRODUZIDAS]]*VLOOKUP(Tabela225678910[[#This Row],[SKU]],Tabela24[#All],9,0)</f>
        <v>23.17808219178082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Tabela225678910[[#This Row],[PRODUZIDAS]]*VLOOKUP(Tabela225678910[[#This Row],[SKU]],Tabela24[#All],9,0)</f>
        <v>7.352999999999998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110</v>
      </c>
      <c r="E192" s="2">
        <f>Tabela225678910[[#This Row],[PRODUZIDAS]]*VLOOKUP(Tabela225678910[[#This Row],[SKU]],Tabela24[#All],9,0)</f>
        <v>70.84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>
        <v>100</v>
      </c>
      <c r="E215" s="2">
        <f>Tabela225678910[[#This Row],[PRODUZIDAS]]*VLOOKUP(Tabela225678910[[#This Row],[SKU]],Tabela24[#All],9,0)</f>
        <v>96.625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>
        <v>1</v>
      </c>
      <c r="E271" s="2">
        <f>Tabela225678910[[#This Row],[PRODUZIDAS]]*VLOOKUP(Tabela225678910[[#This Row],[SKU]],Tabela24[#All],9,0)</f>
        <v>0.64400000000000002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>
        <v>1</v>
      </c>
      <c r="E288" s="2">
        <f>Tabela225678910[[#This Row],[PRODUZIDAS]]*VLOOKUP(Tabela225678910[[#This Row],[SKU]],Tabela24[#All],9,0)</f>
        <v>0.61649999999999983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>
        <v>13.5</v>
      </c>
      <c r="E293" s="2">
        <f>Tabela225678910[[#This Row],[PRODUZIDAS]]*VLOOKUP(Tabela225678910[[#This Row],[SKU]],Tabela24[#All],9,0)</f>
        <v>11.045454545454543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Tabela225678910[[#This Row],[PRODUZIDAS]]*VLOOKUP(Tabela225678910[[#This Row],[SKU]],Tabela24[#All],9,0)</f>
        <v>0.81818181818181801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>
        <v>50</v>
      </c>
      <c r="E557" s="2">
        <f>Tabela225678910[[#This Row],[PRODUZIDAS]]*VLOOKUP(Tabela225678910[[#This Row],[SKU]],Tabela24[#All],9,0)</f>
        <v>32.200000000000003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40</v>
      </c>
      <c r="E638" s="2">
        <f>Tabela225678910[[#This Row],[PRODUZIDAS]]*VLOOKUP(Tabela225678910[[#This Row],[SKU]],Tabela24[#All],9,0)</f>
        <v>38.65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553" workbookViewId="0">
      <selection activeCell="D580" sqref="D58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233.7764772341813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45.5</v>
      </c>
      <c r="E41" s="2">
        <f>Tabela22567891011[[#This Row],[PRODUZIDAS]]*VLOOKUP(Tabela22567891011[[#This Row],[SKU]],Tabela24[#All],10,0)</f>
        <v>33.395753424657528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9</v>
      </c>
      <c r="E66" s="2">
        <f>Tabela22567891011[[#This Row],[PRODUZIDAS]]*VLOOKUP(Tabela22567891011[[#This Row],[SKU]],Tabela24[#All],10,0)</f>
        <v>7.1981999999999982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17.5</v>
      </c>
      <c r="E123" s="2">
        <f>Tabela22567891011[[#This Row],[PRODUZIDAS]]*VLOOKUP(Tabela22567891011[[#This Row],[SKU]],Tabela24[#All],10,0)</f>
        <v>15.782083333333331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10</v>
      </c>
      <c r="E214" s="2">
        <f>Tabela22567891011[[#This Row],[PRODUZIDAS]]*VLOOKUP(Tabela22567891011[[#This Row],[SKU]],Tabela24[#All],10,0)</f>
        <v>9.0183333333333309</v>
      </c>
    </row>
    <row r="215" spans="2:5" x14ac:dyDescent="0.25">
      <c r="B215" s="3" t="s">
        <v>420</v>
      </c>
      <c r="C215" s="3" t="s">
        <v>421</v>
      </c>
      <c r="D215" s="1">
        <v>97</v>
      </c>
      <c r="E215" s="2">
        <f>Tabela22567891011[[#This Row],[PRODUZIDAS]]*VLOOKUP(Tabela22567891011[[#This Row],[SKU]],Tabela24[#All],10,0)</f>
        <v>87.477833333333322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25</v>
      </c>
      <c r="E231" s="2">
        <f>Tabela22567891011[[#This Row],[PRODUZIDAS]]*VLOOKUP(Tabela22567891011[[#This Row],[SKU]],Tabela24[#All],10,0)</f>
        <v>28.992857142857144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50.5</v>
      </c>
      <c r="E557" s="2">
        <f>Tabela22567891011[[#This Row],[PRODUZIDAS]]*VLOOKUP(Tabela22567891011[[#This Row],[SKU]],Tabela24[#All],10,0)</f>
        <v>32.521999999999998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Tabela22567891011[[#This Row],[PRODUZIDAS]]*VLOOKUP(Tabela22567891011[[#This Row],[SKU]],Tabela24[#All],10,0)</f>
        <v>19.389416666666662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3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355.02187346112788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5.5</v>
      </c>
      <c r="E38" s="2">
        <f>Tabela2256789101112[[#This Row],[PRODUZIDAS]]*VLOOKUP(Tabela2256789101112[[#This Row],[SKU]],Tabela24[#All],11,0)</f>
        <v>3.1869863013698625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45.5</v>
      </c>
      <c r="E41" s="2">
        <f>Tabela2256789101112[[#This Row],[PRODUZIDAS]]*VLOOKUP(Tabela2256789101112[[#This Row],[SKU]],Tabela24[#All],11,0)</f>
        <v>26.36506849315068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37.5</v>
      </c>
      <c r="E54" s="2">
        <f>Tabela2256789101112[[#This Row],[PRODUZIDAS]]*VLOOKUP(Tabela2256789101112[[#This Row],[SKU]],Tabela24[#All],11,0)</f>
        <v>21.729452054794518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0.5</v>
      </c>
      <c r="E58" s="2">
        <f>Tabela2256789101112[[#This Row],[PRODUZIDAS]]*VLOOKUP(Tabela2256789101112[[#This Row],[SKU]],Tabela24[#All],11,0)</f>
        <v>0.28972602739726022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9</v>
      </c>
      <c r="E66" s="2">
        <f>Tabela2256789101112[[#This Row],[PRODUZIDAS]]*VLOOKUP(Tabela2256789101112[[#This Row],[SKU]],Tabela24[#All],11,0)</f>
        <v>7.5464999999999991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10</v>
      </c>
      <c r="E110" s="2">
        <f>Tabela2256789101112[[#This Row],[PRODUZIDAS]]*VLOOKUP(Tabela2256789101112[[#This Row],[SKU]],Tabela24[#All],11,0)</f>
        <v>6.5688000000000004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17.5</v>
      </c>
      <c r="E123" s="2">
        <f>Tabela2256789101112[[#This Row],[PRODUZIDAS]]*VLOOKUP(Tabela2256789101112[[#This Row],[SKU]],Tabela24[#All],11,0)</f>
        <v>12.400208333333332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75.5</v>
      </c>
      <c r="E144" s="2">
        <f>Tabela2256789101112[[#This Row],[PRODUZIDAS]]*VLOOKUP(Tabela2256789101112[[#This Row],[SKU]],Tabela24[#All],11,0)</f>
        <v>58.372285714285717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40</v>
      </c>
      <c r="E174" s="2">
        <f>Tabela2256789101112[[#This Row],[PRODUZIDAS]]*VLOOKUP(Tabela2256789101112[[#This Row],[SKU]],Tabela24[#All],11,0)</f>
        <v>30.925714285714285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15</v>
      </c>
      <c r="E192" s="2">
        <f>Tabela2256789101112[[#This Row],[PRODUZIDAS]]*VLOOKUP(Tabela2256789101112[[#This Row],[SKU]],Tabela24[#All],11,0)</f>
        <v>9.8532000000000011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7.5</v>
      </c>
      <c r="E197" s="2">
        <f>Tabela2256789101112[[#This Row],[PRODUZIDAS]]*VLOOKUP(Tabela2256789101112[[#This Row],[SKU]],Tabela24[#All],11,0)</f>
        <v>4.9266000000000005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3.5</v>
      </c>
      <c r="E203" s="2">
        <f>Tabela2256789101112[[#This Row],[PRODUZIDAS]]*VLOOKUP(Tabela2256789101112[[#This Row],[SKU]],Tabela24[#All],11,0)</f>
        <v>2.4800416666666663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13</v>
      </c>
      <c r="E208" s="2">
        <f>Tabela2256789101112[[#This Row],[PRODUZIDAS]]*VLOOKUP(Tabela2256789101112[[#This Row],[SKU]],Tabela24[#All],11,0)</f>
        <v>9.2115833333333317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>
        <v>40</v>
      </c>
      <c r="E214" s="2">
        <f>Tabela2256789101112[[#This Row],[PRODUZIDAS]]*VLOOKUP(Tabela2256789101112[[#This Row],[SKU]],Tabela24[#All],11,0)</f>
        <v>28.34333333333333</v>
      </c>
    </row>
    <row r="215" spans="2:5" x14ac:dyDescent="0.25">
      <c r="B215" s="3" t="s">
        <v>420</v>
      </c>
      <c r="C215" s="3" t="s">
        <v>421</v>
      </c>
      <c r="D215" s="1">
        <v>142</v>
      </c>
      <c r="E215" s="2">
        <f>Tabela2256789101112[[#This Row],[PRODUZIDAS]]*VLOOKUP(Tabela2256789101112[[#This Row],[SKU]],Tabela24[#All],11,0)</f>
        <v>100.61883333333331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22.5</v>
      </c>
      <c r="E219" s="2">
        <f>Tabela2256789101112[[#This Row],[PRODUZIDAS]]*VLOOKUP(Tabela2256789101112[[#This Row],[SKU]],Tabela24[#All],11,0)</f>
        <v>15.943124999999998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2</v>
      </c>
      <c r="E273" s="2">
        <f>Tabela2256789101112[[#This Row],[PRODUZIDAS]]*VLOOKUP(Tabela2256789101112[[#This Row],[SKU]],Tabela24[#All],11,0)</f>
        <v>0.90159999999999996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>
        <v>1</v>
      </c>
      <c r="E300" s="2">
        <f>Tabela2256789101112[[#This Row],[PRODUZIDAS]]*VLOOKUP(Tabela2256789101112[[#This Row],[SKU]],Tabela24[#All],11,0)</f>
        <v>0.47727272727272724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5</v>
      </c>
      <c r="E557" s="2">
        <f>Tabela2256789101112[[#This Row],[PRODUZIDAS]]*VLOOKUP(Tabela2256789101112[[#This Row],[SKU]],Tabela24[#All],11,0)</f>
        <v>3.2844000000000002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15</v>
      </c>
      <c r="E593" s="2">
        <f>Tabela2256789101112[[#This Row],[PRODUZIDAS]]*VLOOKUP(Tabela2256789101112[[#This Row],[SKU]],Tabela24[#All],11,0)</f>
        <v>11.597142857142856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730.07773150981427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5.5</v>
      </c>
      <c r="E38" s="2">
        <f>Tabela225678910111213[[#This Row],[PRODUZIDAS]]*VLOOKUP(Tabela225678910111213[[#This Row],[SKU]],Tabela24[#All],12,0)</f>
        <v>5.6657534246575345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38.5</v>
      </c>
      <c r="E41" s="2">
        <f>Tabela225678910111213[[#This Row],[PRODUZIDAS]]*VLOOKUP(Tabela225678910111213[[#This Row],[SKU]],Tabela24[#All],12,0)</f>
        <v>39.660273972602738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9</v>
      </c>
      <c r="E66" s="2">
        <f>Tabela225678910111213[[#This Row],[PRODUZIDAS]]*VLOOKUP(Tabela225678910111213[[#This Row],[SKU]],Tabela24[#All],12,0)</f>
        <v>9.8684999999999974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Tabela225678910111213[[#This Row],[PRODUZIDAS]]*VLOOKUP(Tabela225678910111213[[#This Row],[SKU]],Tabela24[#All],12,0)</f>
        <v>21.895999999999994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16</v>
      </c>
      <c r="E110" s="2">
        <f>Tabela225678910111213[[#This Row],[PRODUZIDAS]]*VLOOKUP(Tabela225678910111213[[#This Row],[SKU]],Tabela24[#All],12,0)</f>
        <v>17.516799999999996</v>
      </c>
    </row>
    <row r="111" spans="2:5" x14ac:dyDescent="0.25">
      <c r="B111" s="3" t="s">
        <v>212</v>
      </c>
      <c r="C111" s="3" t="s">
        <v>213</v>
      </c>
      <c r="D111" s="1">
        <v>11</v>
      </c>
      <c r="E111" s="2">
        <f>Tabela225678910111213[[#This Row],[PRODUZIDAS]]*VLOOKUP(Tabela225678910111213[[#This Row],[SKU]],Tabela24[#All],12,0)</f>
        <v>12.042799999999998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146</v>
      </c>
      <c r="E114" s="2">
        <f>Tabela225678910111213[[#This Row],[PRODUZIDAS]]*VLOOKUP(Tabela225678910111213[[#This Row],[SKU]],Tabela24[#All],12,0)</f>
        <v>159.84079999999997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Tabela225678910111213[[#This Row],[PRODUZIDAS]]*VLOOKUP(Tabela225678910111213[[#This Row],[SKU]],Tabela24[#All],12,0)</f>
        <v>21.895999999999994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82.5</v>
      </c>
      <c r="E123" s="2">
        <f>Tabela225678910111213[[#This Row],[PRODUZIDAS]]*VLOOKUP(Tabela225678910111213[[#This Row],[SKU]],Tabela24[#All],12,0)</f>
        <v>74.40124999999999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Tabela225678910111213[[#This Row],[PRODUZIDAS]]*VLOOKUP(Tabela225678910111213[[#This Row],[SKU]],Tabela24[#All],12,0)</f>
        <v>54.764285714285712</v>
      </c>
    </row>
    <row r="153" spans="2:5" x14ac:dyDescent="0.25">
      <c r="B153" s="3" t="s">
        <v>296</v>
      </c>
      <c r="C153" s="3" t="s">
        <v>297</v>
      </c>
      <c r="D153" s="1">
        <v>40.5</v>
      </c>
      <c r="E153" s="2">
        <f>Tabela225678910111213[[#This Row],[PRODUZIDAS]]*VLOOKUP(Tabela225678910111213[[#This Row],[SKU]],Tabela24[#All],12,0)</f>
        <v>44.359071428571426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Tabela225678910111213[[#This Row],[PRODUZIDAS]]*VLOOKUP(Tabela225678910111213[[#This Row],[SKU]],Tabela24[#All],12,0)</f>
        <v>54.739999999999988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>
        <v>40</v>
      </c>
      <c r="E214" s="2">
        <f>Tabela225678910111213[[#This Row],[PRODUZIDAS]]*VLOOKUP(Tabela225678910111213[[#This Row],[SKU]],Tabela24[#All],12,0)</f>
        <v>36.073333333333323</v>
      </c>
    </row>
    <row r="215" spans="2:5" x14ac:dyDescent="0.25">
      <c r="B215" s="3" t="s">
        <v>420</v>
      </c>
      <c r="C215" s="3" t="s">
        <v>421</v>
      </c>
      <c r="D215" s="1">
        <v>39</v>
      </c>
      <c r="E215" s="2">
        <f>Tabela225678910111213[[#This Row],[PRODUZIDAS]]*VLOOKUP(Tabela225678910111213[[#This Row],[SKU]],Tabela24[#All],12,0)</f>
        <v>35.171499999999995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>
        <v>43</v>
      </c>
      <c r="E219" s="2">
        <f>Tabela225678910111213[[#This Row],[PRODUZIDAS]]*VLOOKUP(Tabela225678910111213[[#This Row],[SKU]],Tabela24[#All],12,0)</f>
        <v>38.778833333333324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Tabela225678910111213[[#This Row],[PRODUZIDAS]]*VLOOKUP(Tabela225678910111213[[#This Row],[SKU]],Tabela24[#All],12,0)</f>
        <v>3.5454545454545454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>
        <v>2.5</v>
      </c>
      <c r="E361" s="2">
        <f>Tabela225678910111213[[#This Row],[PRODUZIDAS]]*VLOOKUP(Tabela225678910111213[[#This Row],[SKU]],Tabela24[#All],12,0)</f>
        <v>2.2159090909090908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>
        <v>2</v>
      </c>
      <c r="E644" s="2">
        <f>Tabela225678910111213[[#This Row],[PRODUZIDAS]]*VLOOKUP(Tabela225678910111213[[#This Row],[SKU]],Tabela24[#All],12,0)</f>
        <v>1.8036666666666663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60.5</v>
      </c>
      <c r="E660" s="2">
        <f>Tabela225678910111213[[#This Row],[PRODUZIDAS]]*VLOOKUP(Tabela225678910111213[[#This Row],[SKU]],Tabela24[#All],12,0)</f>
        <v>66.264785714285708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27</v>
      </c>
      <c r="E664" s="2">
        <f>Tabela225678910111213[[#This Row],[PRODUZIDAS]]*VLOOKUP(Tabela225678910111213[[#This Row],[SKU]],Tabela24[#All],12,0)</f>
        <v>29.572714285714284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793.07329641793604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>
        <v>2</v>
      </c>
      <c r="E7" s="2">
        <f>Tabela22567891011121314[[#This Row],[PRODUZIDAS]]*VLOOKUP(Tabela22567891011121314[[#This Row],[SKU]],Tabela24[#All],13,0)</f>
        <v>2.4521739130434783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2</v>
      </c>
      <c r="E38" s="2">
        <f>Tabela22567891011121314[[#This Row],[PRODUZIDAS]]*VLOOKUP(Tabela22567891011121314[[#This Row],[SKU]],Tabela24[#All],13,0)</f>
        <v>2.3178082191780818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16</v>
      </c>
      <c r="E66" s="2">
        <f>Tabela22567891011121314[[#This Row],[PRODUZIDAS]]*VLOOKUP(Tabela22567891011121314[[#This Row],[SKU]],Tabela24[#All],13,0)</f>
        <v>18.575999999999997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60</v>
      </c>
      <c r="E69" s="2">
        <f>Tabela22567891011121314[[#This Row],[PRODUZIDAS]]*VLOOKUP(Tabela22567891011121314[[#This Row],[SKU]],Tabela24[#All],13,0)</f>
        <v>69.659999999999982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Tabela22567891011121314[[#This Row],[PRODUZIDAS]]*VLOOKUP(Tabela22567891011121314[[#This Row],[SKU]],Tabela24[#All],13,0)</f>
        <v>23.183999999999997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16</v>
      </c>
      <c r="E110" s="2">
        <f>Tabela22567891011121314[[#This Row],[PRODUZIDAS]]*VLOOKUP(Tabela22567891011121314[[#This Row],[SKU]],Tabela24[#All],13,0)</f>
        <v>18.547199999999997</v>
      </c>
    </row>
    <row r="111" spans="2:5" x14ac:dyDescent="0.25">
      <c r="B111" s="3" t="s">
        <v>212</v>
      </c>
      <c r="C111" s="3" t="s">
        <v>213</v>
      </c>
      <c r="D111" s="1">
        <v>11</v>
      </c>
      <c r="E111" s="2">
        <f>Tabela22567891011121314[[#This Row],[PRODUZIDAS]]*VLOOKUP(Tabela22567891011121314[[#This Row],[SKU]],Tabela24[#All],13,0)</f>
        <v>12.751199999999997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79</v>
      </c>
      <c r="E114" s="2">
        <f>Tabela22567891011121314[[#This Row],[PRODUZIDAS]]*VLOOKUP(Tabela22567891011121314[[#This Row],[SKU]],Tabela24[#All],13,0)</f>
        <v>91.576799999999977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Tabela22567891011121314[[#This Row],[PRODUZIDAS]]*VLOOKUP(Tabela22567891011121314[[#This Row],[SKU]],Tabela24[#All],13,0)</f>
        <v>23.183999999999997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79</v>
      </c>
      <c r="E123" s="2">
        <f>Tabela22567891011121314[[#This Row],[PRODUZIDAS]]*VLOOKUP(Tabela22567891011121314[[#This Row],[SKU]],Tabela24[#All],13,0)</f>
        <v>91.600499999999982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Tabela22567891011121314[[#This Row],[PRODUZIDAS]]*VLOOKUP(Tabela22567891011121314[[#This Row],[SKU]],Tabela24[#All],13,0)</f>
        <v>34.791428571428568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13</v>
      </c>
      <c r="E146" s="2">
        <f>Tabela22567891011121314[[#This Row],[PRODUZIDAS]]*VLOOKUP(Tabela22567891011121314[[#This Row],[SKU]],Tabela24[#All],13,0)</f>
        <v>15.076285714285714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Tabela22567891011121314[[#This Row],[PRODUZIDAS]]*VLOOKUP(Tabela22567891011121314[[#This Row],[SKU]],Tabela24[#All],13,0)</f>
        <v>55.666285714285713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7</v>
      </c>
      <c r="E152" s="2">
        <f>Tabela22567891011121314[[#This Row],[PRODUZIDAS]]*VLOOKUP(Tabela22567891011121314[[#This Row],[SKU]],Tabela24[#All],13,0)</f>
        <v>8.1180000000000003</v>
      </c>
    </row>
    <row r="153" spans="2:5" x14ac:dyDescent="0.25">
      <c r="B153" s="3" t="s">
        <v>296</v>
      </c>
      <c r="C153" s="3" t="s">
        <v>297</v>
      </c>
      <c r="D153" s="1">
        <v>20</v>
      </c>
      <c r="E153" s="2">
        <f>Tabela22567891011121314[[#This Row],[PRODUZIDAS]]*VLOOKUP(Tabela22567891011121314[[#This Row],[SKU]],Tabela24[#All],13,0)</f>
        <v>23.194285714285712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70</v>
      </c>
      <c r="E194" s="2">
        <f>Tabela22567891011121314[[#This Row],[PRODUZIDAS]]*VLOOKUP(Tabela22567891011121314[[#This Row],[SKU]],Tabela24[#All],13,0)</f>
        <v>81.143999999999991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62</v>
      </c>
      <c r="E197" s="2">
        <f>Tabela22567891011121314[[#This Row],[PRODUZIDAS]]*VLOOKUP(Tabela22567891011121314[[#This Row],[SKU]],Tabela24[#All],13,0)</f>
        <v>71.870399999999989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>
        <v>15</v>
      </c>
      <c r="E202" s="2">
        <f>Tabela22567891011121314[[#This Row],[PRODUZIDAS]]*VLOOKUP(Tabela22567891011121314[[#This Row],[SKU]],Tabela24[#All],13,0)</f>
        <v>17.387999999999998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>
        <v>32</v>
      </c>
      <c r="E219" s="2">
        <f>Tabela22567891011121314[[#This Row],[PRODUZIDAS]]*VLOOKUP(Tabela22567891011121314[[#This Row],[SKU]],Tabela24[#All],13,0)</f>
        <v>37.103999999999992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>
        <v>11</v>
      </c>
      <c r="E222" s="2">
        <f>Tabela22567891011121314[[#This Row],[PRODUZIDAS]]*VLOOKUP(Tabela22567891011121314[[#This Row],[SKU]],Tabela24[#All],13,0)</f>
        <v>12.754499999999997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>
        <v>30</v>
      </c>
      <c r="E279" s="2">
        <f>Tabela22567891011121314[[#This Row],[PRODUZIDAS]]*VLOOKUP(Tabela22567891011121314[[#This Row],[SKU]],Tabela24[#All],13,0)</f>
        <v>28.769999999999996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2</v>
      </c>
      <c r="E644" s="2">
        <f>Tabela22567891011121314[[#This Row],[PRODUZIDAS]]*VLOOKUP(Tabela22567891011121314[[#This Row],[SKU]],Tabela24[#All],13,0)</f>
        <v>2.3189999999999995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21</v>
      </c>
      <c r="E658" s="2">
        <f>Tabela22567891011121314[[#This Row],[PRODUZIDAS]]*VLOOKUP(Tabela22567891011121314[[#This Row],[SKU]],Tabela24[#All],13,0)</f>
        <v>24.353999999999999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Tabela22567891011121314[[#This Row],[PRODUZIDAS]]*VLOOKUP(Tabela22567891011121314[[#This Row],[SKU]],Tabela24[#All],13,0)</f>
        <v>11.597142857142856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6</v>
      </c>
      <c r="E664" s="2">
        <f>Tabela22567891011121314[[#This Row],[PRODUZIDAS]]*VLOOKUP(Tabela22567891011121314[[#This Row],[SKU]],Tabela24[#All],13,0)</f>
        <v>6.9582857142857142</v>
      </c>
    </row>
    <row r="665" spans="2:5" x14ac:dyDescent="0.25">
      <c r="B665" s="3" t="s">
        <v>1320</v>
      </c>
      <c r="C665" s="3" t="s">
        <v>1321</v>
      </c>
      <c r="D665" s="1">
        <v>7</v>
      </c>
      <c r="E665" s="2">
        <f>Tabela22567891011121314[[#This Row],[PRODUZIDAS]]*VLOOKUP(Tabela22567891011121314[[#This Row],[SKU]],Tabela24[#All],13,0)</f>
        <v>8.1180000000000003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178.06517698176353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>
        <v>2</v>
      </c>
      <c r="E7" s="2">
        <f>Tabela2256789101112131415[[#This Row],[PRODUZIDAS]]*VLOOKUP(Tabela2256789101112131415[[#This Row],[SKU]],Tabela24[#All],14,0)</f>
        <v>0.54492753623188406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2</v>
      </c>
      <c r="E38" s="2">
        <f>Tabela2256789101112131415[[#This Row],[PRODUZIDAS]]*VLOOKUP(Tabela2256789101112131415[[#This Row],[SKU]],Tabela24[#All],14,0)</f>
        <v>0.51506849315068493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16</v>
      </c>
      <c r="E66" s="2">
        <f>Tabela2256789101112131415[[#This Row],[PRODUZIDAS]]*VLOOKUP(Tabela2256789101112131415[[#This Row],[SKU]],Tabela24[#All],14,0)</f>
        <v>4.1280000000000001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60</v>
      </c>
      <c r="E69" s="2">
        <f>Tabela2256789101112131415[[#This Row],[PRODUZIDAS]]*VLOOKUP(Tabela2256789101112131415[[#This Row],[SKU]],Tabela24[#All],14,0)</f>
        <v>15.48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20</v>
      </c>
      <c r="E108" s="2">
        <f>Tabela2256789101112131415[[#This Row],[PRODUZIDAS]]*VLOOKUP(Tabela2256789101112131415[[#This Row],[SKU]],Tabela24[#All],14,0)</f>
        <v>5.1520000000000001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16</v>
      </c>
      <c r="E110" s="2">
        <f>Tabela2256789101112131415[[#This Row],[PRODUZIDAS]]*VLOOKUP(Tabela2256789101112131415[[#This Row],[SKU]],Tabela24[#All],14,0)</f>
        <v>4.1215999999999999</v>
      </c>
    </row>
    <row r="111" spans="2:5" x14ac:dyDescent="0.25">
      <c r="B111" s="3" t="s">
        <v>212</v>
      </c>
      <c r="C111" s="3" t="s">
        <v>213</v>
      </c>
      <c r="D111" s="1">
        <v>11</v>
      </c>
      <c r="E111" s="2">
        <f>Tabela2256789101112131415[[#This Row],[PRODUZIDAS]]*VLOOKUP(Tabela2256789101112131415[[#This Row],[SKU]],Tabela24[#All],14,0)</f>
        <v>2.8336000000000001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79</v>
      </c>
      <c r="E114" s="2">
        <f>Tabela2256789101112131415[[#This Row],[PRODUZIDAS]]*VLOOKUP(Tabela2256789101112131415[[#This Row],[SKU]],Tabela24[#All],14,0)</f>
        <v>20.3504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20</v>
      </c>
      <c r="E116" s="2">
        <f>Tabela2256789101112131415[[#This Row],[PRODUZIDAS]]*VLOOKUP(Tabela2256789101112131415[[#This Row],[SKU]],Tabela24[#All],14,0)</f>
        <v>5.1520000000000001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79</v>
      </c>
      <c r="E123" s="2">
        <f>Tabela2256789101112131415[[#This Row],[PRODUZIDAS]]*VLOOKUP(Tabela2256789101112131415[[#This Row],[SKU]],Tabela24[#All],14,0)</f>
        <v>20.355666666666664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Tabela2256789101112131415[[#This Row],[PRODUZIDAS]]*VLOOKUP(Tabela2256789101112131415[[#This Row],[SKU]],Tabela24[#All],14,0)</f>
        <v>7.7314285714285722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13</v>
      </c>
      <c r="E146" s="2">
        <f>Tabela2256789101112131415[[#This Row],[PRODUZIDAS]]*VLOOKUP(Tabela2256789101112131415[[#This Row],[SKU]],Tabela24[#All],14,0)</f>
        <v>3.3502857142857145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Tabela2256789101112131415[[#This Row],[PRODUZIDAS]]*VLOOKUP(Tabela2256789101112131415[[#This Row],[SKU]],Tabela24[#All],14,0)</f>
        <v>12.370285714285714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7</v>
      </c>
      <c r="E152" s="2">
        <f>Tabela2256789101112131415[[#This Row],[PRODUZIDAS]]*VLOOKUP(Tabela2256789101112131415[[#This Row],[SKU]],Tabela24[#All],14,0)</f>
        <v>1.804</v>
      </c>
    </row>
    <row r="153" spans="2:5" x14ac:dyDescent="0.25">
      <c r="B153" s="3" t="s">
        <v>296</v>
      </c>
      <c r="C153" s="3" t="s">
        <v>297</v>
      </c>
      <c r="D153" s="1">
        <v>20</v>
      </c>
      <c r="E153" s="2">
        <f>Tabela2256789101112131415[[#This Row],[PRODUZIDAS]]*VLOOKUP(Tabela2256789101112131415[[#This Row],[SKU]],Tabela24[#All],14,0)</f>
        <v>5.1542857142857148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70</v>
      </c>
      <c r="E194" s="2">
        <f>Tabela2256789101112131415[[#This Row],[PRODUZIDAS]]*VLOOKUP(Tabela2256789101112131415[[#This Row],[SKU]],Tabela24[#All],14,0)</f>
        <v>18.032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62</v>
      </c>
      <c r="E197" s="2">
        <f>Tabela2256789101112131415[[#This Row],[PRODUZIDAS]]*VLOOKUP(Tabela2256789101112131415[[#This Row],[SKU]],Tabela24[#All],14,0)</f>
        <v>15.9712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>
        <v>15</v>
      </c>
      <c r="E202" s="2">
        <f>Tabela2256789101112131415[[#This Row],[PRODUZIDAS]]*VLOOKUP(Tabela2256789101112131415[[#This Row],[SKU]],Tabela24[#All],14,0)</f>
        <v>3.8639999999999999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>
        <v>32</v>
      </c>
      <c r="E219" s="2">
        <f>Tabela2256789101112131415[[#This Row],[PRODUZIDAS]]*VLOOKUP(Tabela2256789101112131415[[#This Row],[SKU]],Tabela24[#All],14,0)</f>
        <v>8.245333333333333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>
        <v>11</v>
      </c>
      <c r="E222" s="2">
        <f>Tabela2256789101112131415[[#This Row],[PRODUZIDAS]]*VLOOKUP(Tabela2256789101112131415[[#This Row],[SKU]],Tabela24[#All],14,0)</f>
        <v>2.8343333333333334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>
        <v>30</v>
      </c>
      <c r="E279" s="2">
        <f>Tabela2256789101112131415[[#This Row],[PRODUZIDAS]]*VLOOKUP(Tabela2256789101112131415[[#This Row],[SKU]],Tabela24[#All],14,0)</f>
        <v>8.2199999999999989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2</v>
      </c>
      <c r="E644" s="2">
        <f>Tabela2256789101112131415[[#This Row],[PRODUZIDAS]]*VLOOKUP(Tabela2256789101112131415[[#This Row],[SKU]],Tabela24[#All],14,0)</f>
        <v>0.51533333333333331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21</v>
      </c>
      <c r="E658" s="2">
        <f>Tabela2256789101112131415[[#This Row],[PRODUZIDAS]]*VLOOKUP(Tabela2256789101112131415[[#This Row],[SKU]],Tabela24[#All],14,0)</f>
        <v>5.4119999999999999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10</v>
      </c>
      <c r="E660" s="2">
        <f>Tabela2256789101112131415[[#This Row],[PRODUZIDAS]]*VLOOKUP(Tabela2256789101112131415[[#This Row],[SKU]],Tabela24[#All],14,0)</f>
        <v>2.5771428571428574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6</v>
      </c>
      <c r="E664" s="2">
        <f>Tabela2256789101112131415[[#This Row],[PRODUZIDAS]]*VLOOKUP(Tabela2256789101112131415[[#This Row],[SKU]],Tabela24[#All],14,0)</f>
        <v>1.5462857142857143</v>
      </c>
    </row>
    <row r="665" spans="2:5" x14ac:dyDescent="0.25">
      <c r="B665" s="3" t="s">
        <v>1320</v>
      </c>
      <c r="C665" s="3" t="s">
        <v>1321</v>
      </c>
      <c r="D665" s="1">
        <v>7</v>
      </c>
      <c r="E665" s="2">
        <f>Tabela2256789101112131415[[#This Row],[PRODUZIDAS]]*VLOOKUP(Tabela2256789101112131415[[#This Row],[SKU]],Tabela24[#All],14,0)</f>
        <v>1.804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2025-04-03T19:47:53Z</dcterms:modified>
</cp:coreProperties>
</file>