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3-2025\"/>
    </mc:Choice>
  </mc:AlternateContent>
  <xr:revisionPtr revIDLastSave="0" documentId="13_ncr:1_{4DABACED-13B1-405C-B223-EB824F699D5B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<sst xmlns="http://schemas.openxmlformats.org/spreadsheetml/2006/main" count="26032" uniqueCount="1899">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</sst>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45743</v>
      </c>
      <c r="C2" s="31"/>
      <c r="D2" s="33">
        <f>SUM(Tabela15[VALOR])</f>
        <v>4004.8950012571599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254.17203698630132</v>
      </c>
      <c r="D7" s="26"/>
      <c r="E7" s="26">
        <f>Tabela15[[#This Row],[VALOR]]-Tabela15[[#This Row],[Custo Setor]]</f>
        <v>254.17203698630132</v>
      </c>
    </row>
    <row r="8" spans="2:5" x14ac:dyDescent="0.25">
      <c r="B8" t="s">
        <v>1883</v>
      </c>
      <c r="C8" s="21">
        <f t="array" ref="C8">'2 - CORTE VOIL'!G4</f>
        <v>55.17792</v>
      </c>
      <c r="D8" s="26"/>
      <c r="E8" s="26">
        <f>Tabela15[[#This Row],[VALOR]]-Tabela15[[#This Row],[Custo Setor]]</f>
        <v>55.17792</v>
      </c>
    </row>
    <row r="9" spans="2:5" x14ac:dyDescent="0.25">
      <c r="B9" t="s">
        <v>1885</v>
      </c>
      <c r="C9" s="21">
        <f t="array" ref="C9">'3 - BAINHA CONTINUA'!G4</f>
        <v>74.851995999999986</v>
      </c>
      <c r="D9" s="26"/>
      <c r="E9" s="26">
        <f>Tabela15[[#This Row],[VALOR]]-Tabela15[[#This Row],[Custo Setor]]</f>
        <v>74.851995999999986</v>
      </c>
    </row>
    <row r="10" spans="2:5" x14ac:dyDescent="0.25">
      <c r="B10" t="s">
        <v>1884</v>
      </c>
      <c r="C10" s="21">
        <f t="array" ref="C10">'4 - BARRADO'!G4</f>
        <v>572.33133650617663</v>
      </c>
      <c r="D10" s="26"/>
      <c r="E10" s="26">
        <f>Tabela15[[#This Row],[VALOR]]-Tabela15[[#This Row],[Custo Setor]]</f>
        <v>572.33133650617663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285.35554332171893</v>
      </c>
      <c r="D13" s="26"/>
      <c r="E13" s="26">
        <f>Tabela15[[#This Row],[VALOR]]-Tabela15[[#This Row],[Custo Setor]]</f>
        <v>285.35554332171893</v>
      </c>
    </row>
    <row r="14" spans="2:5" x14ac:dyDescent="0.25">
      <c r="B14" t="s">
        <v>1889</v>
      </c>
      <c r="C14" s="21">
        <f>'8 - ACABAMENTO'!G4</f>
        <v>411.15170088062621</v>
      </c>
      <c r="D14" s="26"/>
      <c r="E14" s="26">
        <f>Tabela15[[#This Row],[VALOR]]-Tabela15[[#This Row],[Custo Setor]]</f>
        <v>411.15170088062621</v>
      </c>
    </row>
    <row r="15" spans="2:5" x14ac:dyDescent="0.25">
      <c r="B15" t="s">
        <v>1890</v>
      </c>
      <c r="C15" s="21">
        <f t="array" ref="C15">'9 - FURO'!G4</f>
        <v>252.3610468063215</v>
      </c>
      <c r="D15" s="26"/>
      <c r="E15" s="26">
        <f>Tabela15[[#This Row],[VALOR]]-Tabela15[[#This Row],[Custo Setor]]</f>
        <v>252.3610468063215</v>
      </c>
    </row>
    <row r="16" spans="2:5" x14ac:dyDescent="0.25">
      <c r="B16" t="s">
        <v>1891</v>
      </c>
      <c r="C16" s="21">
        <f t="array" ref="C16">'10 - ILHOS'!G4</f>
        <v>757.5085329004329</v>
      </c>
      <c r="D16" s="26"/>
      <c r="E16" s="26">
        <f>Tabela15[[#This Row],[VALOR]]-Tabela15[[#This Row],[Custo Setor]]</f>
        <v>757.5085329004329</v>
      </c>
    </row>
    <row r="17" spans="2:5" x14ac:dyDescent="0.25">
      <c r="B17" t="s">
        <v>1892</v>
      </c>
      <c r="C17" s="21">
        <f t="array" ref="C17">'11 - DOBRA'!G4</f>
        <v>1097.9876355182043</v>
      </c>
      <c r="D17" s="26"/>
      <c r="E17" s="26">
        <f>Tabela15[[#This Row],[VALOR]]-Tabela15[[#This Row],[Custo Setor]]</f>
        <v>1097.9876355182043</v>
      </c>
    </row>
    <row r="18" spans="2:5" x14ac:dyDescent="0.25">
      <c r="B18" t="s">
        <v>1893</v>
      </c>
      <c r="C18" s="21">
        <f t="array" ref="C18">'12 - EMBALAGEM'!G4</f>
        <v>243.99725233737868</v>
      </c>
      <c r="D18" s="26"/>
      <c r="E18" s="26">
        <f>Tabela15[[#This Row],[VALOR]]-Tabela15[[#This Row],[Custo Setor]]</f>
        <v>243.99725233737868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4004.8950012571599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254.17203698630132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>
        <v>100</v>
      </c>
      <c r="E24" s="2">
        <f>Tabela2[[#This Row],[PRODUZIDAS]]*VLOOKUP(Tabela2[[#This Row],[SKU]],Tabela24[#All],3,0)</f>
        <v>25.753424657534246</v>
      </c>
    </row>
    <row r="25" spans="2:5" x14ac:dyDescent="0.25">
      <c r="B25" s="3" t="s">
        <v>40</v>
      </c>
      <c r="C25" s="3" t="s">
        <v>41</v>
      </c>
      <c r="D25" s="1">
        <v>50</v>
      </c>
      <c r="E25" s="2">
        <f>Tabela2[[#This Row],[PRODUZIDAS]]*VLOOKUP(Tabela2[[#This Row],[SKU]],Tabela24[#All],3,0)</f>
        <v>12.876712328767123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>
        <v>4</v>
      </c>
      <c r="E66" s="2">
        <f>Tabela2[[#This Row],[PRODUZIDAS]]*VLOOKUP(Tabela2[[#This Row],[SKU]],Tabela24[#All],3,0)</f>
        <v>1.0835999999999999</v>
      </c>
    </row>
    <row r="67" spans="2:5" x14ac:dyDescent="0.25">
      <c r="B67" s="3" t="s">
        <v>124</v>
      </c>
      <c r="C67" s="3" t="s">
        <v>125</v>
      </c>
      <c r="D67" s="1">
        <v>3</v>
      </c>
      <c r="E67" s="2">
        <f>Tabela2[[#This Row],[PRODUZIDAS]]*VLOOKUP(Tabela2[[#This Row],[SKU]],Tabela24[#All],3,0)</f>
        <v>0.81269999999999998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>
        <v>104</v>
      </c>
      <c r="E78" s="2">
        <f>Tabela2[[#This Row],[PRODUZIDAS]]*VLOOKUP(Tabela2[[#This Row],[SKU]],Tabela24[#All],3,0)</f>
        <v>28.173599999999997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>
        <v>300</v>
      </c>
      <c r="E193" s="2">
        <f>Tabela2[[#This Row],[PRODUZIDAS]]*VLOOKUP(Tabela2[[#This Row],[SKU]],Tabela24[#All],3,0)</f>
        <v>46.367999999999995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>
        <v>200</v>
      </c>
      <c r="E197" s="2">
        <f>Tabela2[[#This Row],[PRODUZIDAS]]*VLOOKUP(Tabela2[[#This Row],[SKU]],Tabela24[#All],3,0)</f>
        <v>30.911999999999995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>
        <v>700</v>
      </c>
      <c r="E628" s="2">
        <f>Tabela2[[#This Row],[PRODUZIDAS]]*VLOOKUP(Tabela2[[#This Row],[SKU]],Tabela24[#All],3,0)</f>
        <v>108.19199999999998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105" workbookViewId="0">
      <selection activeCell="D109" sqref="D10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55.17792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>
        <v>102</v>
      </c>
      <c r="E108" s="2">
        <f>Tabela225[[#This Row],[PRODUZIDAS]]*VLOOKUP(Tabela225[[#This Row],[SKU]],Tabela24[#All],4,0)</f>
        <v>55.17792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201" workbookViewId="0">
      <selection activeCell="D226" sqref="D22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74.851995999999986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>
        <v>219.09</v>
      </c>
      <c r="E108" s="2">
        <f>Tabela2256[[#This Row],[PRODUZIDAS]]*VLOOKUP(Tabela2256[[#This Row],[SKU]],Tabela24[#All],5,0)</f>
        <v>28.218792000000001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>
        <v>93.63</v>
      </c>
      <c r="E115" s="2">
        <f>Tabela2256[[#This Row],[PRODUZIDAS]]*VLOOKUP(Tabela2256[[#This Row],[SKU]],Tabela24[#All],5,0)</f>
        <v>12.059543999999999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>
        <v>76.66</v>
      </c>
      <c r="E225" s="2">
        <f>Tabela2256[[#This Row],[PRODUZIDAS]]*VLOOKUP(Tabela2256[[#This Row],[SKU]],Tabela24[#All],5,0)</f>
        <v>34.573659999999997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65" workbookViewId="0">
      <selection activeCell="D194" sqref="D194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572.33133650617663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93.5</v>
      </c>
      <c r="E192" s="2">
        <f>Tabela22567[[#This Row],[PRODUZIDAS]]*VLOOKUP(Tabela22567[[#This Row],[SKU]],Tabela24[#All],6,0)</f>
        <v>108.38519999999998</v>
      </c>
    </row>
    <row r="193" spans="2:5" x14ac:dyDescent="0.25">
      <c r="B193" s="3" t="s">
        <v>376</v>
      </c>
      <c r="C193" s="3" t="s">
        <v>377</v>
      </c>
      <c r="D193" s="1">
        <v>55.5</v>
      </c>
      <c r="E193" s="2">
        <f>Tabela22567[[#This Row],[PRODUZIDAS]]*VLOOKUP(Tabela22567[[#This Row],[SKU]],Tabela24[#All],6,0)</f>
        <v>64.335599999999985</v>
      </c>
    </row>
    <row r="194" spans="2:5" x14ac:dyDescent="0.25">
      <c r="B194" s="3" t="s">
        <v>378</v>
      </c>
      <c r="C194" s="3" t="s">
        <v>379</v>
      </c>
      <c r="D194" s="1">
        <v>60</v>
      </c>
      <c r="E194" s="2">
        <f>Tabela22567[[#This Row],[PRODUZIDAS]]*VLOOKUP(Tabela22567[[#This Row],[SKU]],Tabela24[#All],6,0)</f>
        <v>69.551999999999992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>
        <v>89.5</v>
      </c>
      <c r="E212" s="2">
        <f>Tabela22567[[#This Row],[PRODUZIDAS]]*VLOOKUP(Tabela22567[[#This Row],[SKU]],Tabela24[#All],6,0)</f>
        <v>115.30583333333334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>
        <v>106</v>
      </c>
      <c r="E230" s="2">
        <f>Tabela22567[[#This Row],[PRODUZIDAS]]*VLOOKUP(Tabela22567[[#This Row],[SKU]],Tabela24[#All],6,0)</f>
        <v>136.58857142857144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>
        <v>11</v>
      </c>
      <c r="E259" s="2">
        <f>Tabela22567[[#This Row],[PRODUZIDAS]]*VLOOKUP(Tabela22567[[#This Row],[SKU]],Tabela24[#All],6,0)</f>
        <v>15.216487804878053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>
        <v>23</v>
      </c>
      <c r="E273" s="2">
        <f>Tabela22567[[#This Row],[PRODUZIDAS]]*VLOOKUP(Tabela22567[[#This Row],[SKU]],Tabela24[#All],6,0)</f>
        <v>29.624000000000002</v>
      </c>
    </row>
    <row r="274" spans="2:5" x14ac:dyDescent="0.25">
      <c r="B274" s="3" t="s">
        <v>538</v>
      </c>
      <c r="C274" s="3" t="s">
        <v>539</v>
      </c>
      <c r="D274" s="1">
        <v>6</v>
      </c>
      <c r="E274" s="2">
        <f>Tabela22567[[#This Row],[PRODUZIDAS]]*VLOOKUP(Tabela22567[[#This Row],[SKU]],Tabela24[#All],6,0)</f>
        <v>7.7279999999999998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>
        <v>10.5</v>
      </c>
      <c r="E317" s="2">
        <f>Tabela22567[[#This Row],[PRODUZIDAS]]*VLOOKUP(Tabela22567[[#This Row],[SKU]],Tabela24[#All],6,0)</f>
        <v>20.693749999999998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>
        <v>1</v>
      </c>
      <c r="E345" s="2">
        <f>Tabela22567[[#This Row],[PRODUZIDAS]]*VLOOKUP(Tabela22567[[#This Row],[SKU]],Tabela24[#All],6,0)</f>
        <v>1.7124999999999997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>
        <v>1</v>
      </c>
      <c r="E422" s="2">
        <f>Tabela22567[[#This Row],[PRODUZIDAS]]*VLOOKUP(Tabela22567[[#This Row],[SKU]],Tabela24[#All],6,0)</f>
        <v>2.1666666666666665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>
        <v>0.5</v>
      </c>
      <c r="E528" s="2">
        <f>Tabela22567[[#This Row],[PRODUZIDAS]]*VLOOKUP(Tabela22567[[#This Row],[SKU]],Tabela24[#All],6,0)</f>
        <v>1.0227272727272727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411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285.35554332171893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>
        <v>4</v>
      </c>
      <c r="E66" s="2">
        <f>Tabela225678910[[#This Row],[PRODUZIDAS]]*VLOOKUP(Tabela225678910[[#This Row],[SKU]],Tabela24[#All],9,0)</f>
        <v>2.9411999999999994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>
        <v>3</v>
      </c>
      <c r="E69" s="2">
        <f>Tabela225678910[[#This Row],[PRODUZIDAS]]*VLOOKUP(Tabela225678910[[#This Row],[SKU]],Tabela24[#All],9,0)</f>
        <v>2.2058999999999997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>
        <v>64</v>
      </c>
      <c r="E78" s="2">
        <f>Tabela225678910[[#This Row],[PRODUZIDAS]]*VLOOKUP(Tabela225678910[[#This Row],[SKU]],Tabela24[#All],9,0)</f>
        <v>47.05919999999999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>
        <v>20</v>
      </c>
      <c r="E141" s="2">
        <f>Tabela225678910[[#This Row],[PRODUZIDAS]]*VLOOKUP(Tabela225678910[[#This Row],[SKU]],Tabela24[#All],9,0)</f>
        <v>19.324999999999999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>
        <v>4</v>
      </c>
      <c r="E144" s="2">
        <f>Tabela225678910[[#This Row],[PRODUZIDAS]]*VLOOKUP(Tabela225678910[[#This Row],[SKU]],Tabela24[#All],9,0)</f>
        <v>4.1234285714285717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>
        <v>4</v>
      </c>
      <c r="E154" s="2">
        <f>Tabela225678910[[#This Row],[PRODUZIDAS]]*VLOOKUP(Tabela225678910[[#This Row],[SKU]],Tabela24[#All],9,0)</f>
        <v>4.1234285714285717</v>
      </c>
    </row>
    <row r="155" spans="2:5" x14ac:dyDescent="0.25">
      <c r="B155" s="3" t="s">
        <v>300</v>
      </c>
      <c r="C155" s="3" t="s">
        <v>301</v>
      </c>
      <c r="D155" s="1">
        <v>10</v>
      </c>
      <c r="E155" s="2">
        <f>Tabela225678910[[#This Row],[PRODUZIDAS]]*VLOOKUP(Tabela225678910[[#This Row],[SKU]],Tabela24[#All],9,0)</f>
        <v>10.30857142857143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>
        <v>20</v>
      </c>
      <c r="E158" s="2">
        <f>Tabela225678910[[#This Row],[PRODUZIDAS]]*VLOOKUP(Tabela225678910[[#This Row],[SKU]],Tabela24[#All],9,0)</f>
        <v>20.617142857142859</v>
      </c>
    </row>
    <row r="159" spans="2:5" x14ac:dyDescent="0.25">
      <c r="B159" s="3" t="s">
        <v>308</v>
      </c>
      <c r="C159" s="3" t="s">
        <v>309</v>
      </c>
      <c r="D159" s="1">
        <v>10</v>
      </c>
      <c r="E159" s="2">
        <f>Tabela225678910[[#This Row],[PRODUZIDAS]]*VLOOKUP(Tabela225678910[[#This Row],[SKU]],Tabela24[#All],9,0)</f>
        <v>10.30857142857143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>
        <v>20</v>
      </c>
      <c r="E171" s="2">
        <f>Tabela225678910[[#This Row],[PRODUZIDAS]]*VLOOKUP(Tabela225678910[[#This Row],[SKU]],Tabela24[#All],9,0)</f>
        <v>20.617142857142859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>
        <v>10</v>
      </c>
      <c r="E183" s="2">
        <f>Tabela225678910[[#This Row],[PRODUZIDAS]]*VLOOKUP(Tabela225678910[[#This Row],[SKU]],Tabela24[#All],9,0)</f>
        <v>15.468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>
        <v>30</v>
      </c>
      <c r="E205" s="2">
        <f>Tabela225678910[[#This Row],[PRODUZIDAS]]*VLOOKUP(Tabela225678910[[#This Row],[SKU]],Tabela24[#All],9,0)</f>
        <v>28.987499999999997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>
        <v>5</v>
      </c>
      <c r="E227" s="2">
        <f>Tabela225678910[[#This Row],[PRODUZIDAS]]*VLOOKUP(Tabela225678910[[#This Row],[SKU]],Tabela24[#All],9,0)</f>
        <v>5.1542857142857148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>
        <v>20</v>
      </c>
      <c r="E236" s="2">
        <f>Tabela225678910[[#This Row],[PRODUZIDAS]]*VLOOKUP(Tabela225678910[[#This Row],[SKU]],Tabela24[#All],9,0)</f>
        <v>20.617142857142859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>
        <v>58.5</v>
      </c>
      <c r="E252" s="2">
        <f>Tabela225678910[[#This Row],[PRODUZIDAS]]*VLOOKUP(Tabela225678910[[#This Row],[SKU]],Tabela24[#All],9,0)</f>
        <v>60.305142857142862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>
        <v>3</v>
      </c>
      <c r="E259" s="2">
        <f>Tabela225678910[[#This Row],[PRODUZIDAS]]*VLOOKUP(Tabela225678910[[#This Row],[SKU]],Tabela24[#All],9,0)</f>
        <v>4.5272195121951224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>
        <v>5.5</v>
      </c>
      <c r="E418" s="2">
        <f>Tabela225678910[[#This Row],[PRODUZIDAS]]*VLOOKUP(Tabela225678910[[#This Row],[SKU]],Tabela24[#All],9,0)</f>
        <v>3.666666666666667</v>
      </c>
    </row>
    <row r="419" spans="2:5" x14ac:dyDescent="0.25">
      <c r="B419" s="3" t="s">
        <v>828</v>
      </c>
      <c r="C419" s="3" t="s">
        <v>829</v>
      </c>
      <c r="D419" s="1">
        <v>7.5</v>
      </c>
      <c r="E419" s="2">
        <f>Tabela225678910[[#This Row],[PRODUZIDAS]]*VLOOKUP(Tabela225678910[[#This Row],[SKU]],Tabela24[#All],9,0)</f>
        <v>5.0000000000000009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29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411.15170088062621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>
        <v>27.5</v>
      </c>
      <c r="E27" s="2">
        <f>Tabela22567891011[[#This Row],[PRODUZIDAS]]*VLOOKUP(Tabela22567891011[[#This Row],[SKU]],Tabela24[#All],10,0)</f>
        <v>17.705479452054796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>
        <v>4</v>
      </c>
      <c r="E66" s="2">
        <f>Tabela22567891011[[#This Row],[PRODUZIDAS]]*VLOOKUP(Tabela22567891011[[#This Row],[SKU]],Tabela24[#All],10,0)</f>
        <v>3.1991999999999994</v>
      </c>
    </row>
    <row r="67" spans="2:5" x14ac:dyDescent="0.25">
      <c r="B67" s="3" t="s">
        <v>124</v>
      </c>
      <c r="C67" s="3" t="s">
        <v>125</v>
      </c>
      <c r="D67" s="1">
        <v>3</v>
      </c>
      <c r="E67" s="2">
        <f>Tabela22567891011[[#This Row],[PRODUZIDAS]]*VLOOKUP(Tabela22567891011[[#This Row],[SKU]],Tabela24[#All],10,0)</f>
        <v>2.3993999999999995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>
        <v>73.5</v>
      </c>
      <c r="E78" s="2">
        <f>Tabela22567891011[[#This Row],[PRODUZIDAS]]*VLOOKUP(Tabela22567891011[[#This Row],[SKU]],Tabela24[#All],10,0)</f>
        <v>58.785299999999985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>
        <v>9.5</v>
      </c>
      <c r="E132" s="2">
        <f>Tabela22567891011[[#This Row],[PRODUZIDAS]]*VLOOKUP(Tabela22567891011[[#This Row],[SKU]],Tabela24[#All],10,0)</f>
        <v>8.5674166666666647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>
        <v>9</v>
      </c>
      <c r="E135" s="2">
        <f>Tabela22567891011[[#This Row],[PRODUZIDAS]]*VLOOKUP(Tabela22567891011[[#This Row],[SKU]],Tabela24[#All],10,0)</f>
        <v>8.1164999999999985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>
        <v>15</v>
      </c>
      <c r="E141" s="2">
        <f>Tabela22567891011[[#This Row],[PRODUZIDAS]]*VLOOKUP(Tabela22567891011[[#This Row],[SKU]],Tabela24[#All],10,0)</f>
        <v>13.527499999999998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>
        <v>5</v>
      </c>
      <c r="E147" s="2">
        <f>Tabela22567891011[[#This Row],[PRODUZIDAS]]*VLOOKUP(Tabela22567891011[[#This Row],[SKU]],Tabela24[#All],10,0)</f>
        <v>5.798571428571428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>
        <v>4</v>
      </c>
      <c r="E154" s="2">
        <f>Tabela22567891011[[#This Row],[PRODUZIDAS]]*VLOOKUP(Tabela22567891011[[#This Row],[SKU]],Tabela24[#All],10,0)</f>
        <v>4.6388571428571428</v>
      </c>
    </row>
    <row r="155" spans="2:5" x14ac:dyDescent="0.25">
      <c r="B155" s="3" t="s">
        <v>300</v>
      </c>
      <c r="C155" s="3" t="s">
        <v>301</v>
      </c>
      <c r="D155" s="1">
        <v>20</v>
      </c>
      <c r="E155" s="2">
        <f>Tabela22567891011[[#This Row],[PRODUZIDAS]]*VLOOKUP(Tabela22567891011[[#This Row],[SKU]],Tabela24[#All],10,0)</f>
        <v>23.194285714285712</v>
      </c>
    </row>
    <row r="156" spans="2:5" x14ac:dyDescent="0.25">
      <c r="B156" s="3" t="s">
        <v>302</v>
      </c>
      <c r="C156" s="3" t="s">
        <v>303</v>
      </c>
      <c r="D156" s="1">
        <v>19.5</v>
      </c>
      <c r="E156" s="2">
        <f>Tabela22567891011[[#This Row],[PRODUZIDAS]]*VLOOKUP(Tabela22567891011[[#This Row],[SKU]],Tabela24[#All],10,0)</f>
        <v>22.614428571428572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>
        <v>19</v>
      </c>
      <c r="E158" s="2">
        <f>Tabela22567891011[[#This Row],[PRODUZIDAS]]*VLOOKUP(Tabela22567891011[[#This Row],[SKU]],Tabela24[#All],10,0)</f>
        <v>22.034571428571429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>
        <v>12.5</v>
      </c>
      <c r="E162" s="2">
        <f>Tabela22567891011[[#This Row],[PRODUZIDAS]]*VLOOKUP(Tabela22567891011[[#This Row],[SKU]],Tabela24[#All],10,0)</f>
        <v>14.496428571428572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>
        <v>20.5</v>
      </c>
      <c r="E171" s="2">
        <f>Tabela22567891011[[#This Row],[PRODUZIDAS]]*VLOOKUP(Tabela22567891011[[#This Row],[SKU]],Tabela24[#All],10,0)</f>
        <v>23.774142857142856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>
        <v>30</v>
      </c>
      <c r="E194" s="2">
        <f>Tabela22567891011[[#This Row],[PRODUZIDAS]]*VLOOKUP(Tabela22567891011[[#This Row],[SKU]],Tabela24[#All],10,0)</f>
        <v>19.32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34</v>
      </c>
      <c r="E231" s="2">
        <f>Tabela22567891011[[#This Row],[PRODUZIDAS]]*VLOOKUP(Tabela22567891011[[#This Row],[SKU]],Tabela24[#All],10,0)</f>
        <v>39.430285714285716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>
        <v>10</v>
      </c>
      <c r="E317" s="2">
        <f>Tabela22567891011[[#This Row],[PRODUZIDAS]]*VLOOKUP(Tabela22567891011[[#This Row],[SKU]],Tabela24[#All],10,0)</f>
        <v>12.613333333333333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>
        <v>35</v>
      </c>
      <c r="E593" s="2">
        <f>Tabela22567891011[[#This Row],[PRODUZIDAS]]*VLOOKUP(Tabela22567891011[[#This Row],[SKU]],Tabela24[#All],10,0)</f>
        <v>40.589999999999996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>
        <v>60</v>
      </c>
      <c r="E638" s="2">
        <f>Tabela22567891011[[#This Row],[PRODUZIDAS]]*VLOOKUP(Tabela22567891011[[#This Row],[SKU]],Tabela24[#All],10,0)</f>
        <v>54.109999999999992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>
        <v>14</v>
      </c>
      <c r="E664" s="2">
        <f>Tabela22567891011[[#This Row],[PRODUZIDAS]]*VLOOKUP(Tabela22567891011[[#This Row],[SKU]],Tabela24[#All],10,0)</f>
        <v>16.236000000000001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252.3610468063215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>
        <v>42.5</v>
      </c>
      <c r="E27" s="2">
        <f>Tabela2256789101112[[#This Row],[PRODUZIDAS]]*VLOOKUP(Tabela2256789101112[[#This Row],[SKU]],Tabela24[#All],11,0)</f>
        <v>32.835616438356155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>
        <v>3.5</v>
      </c>
      <c r="E66" s="2">
        <f>Tabela2256789101112[[#This Row],[PRODUZIDAS]]*VLOOKUP(Tabela2256789101112[[#This Row],[SKU]],Tabela24[#All],11,0)</f>
        <v>2.9347499999999997</v>
      </c>
    </row>
    <row r="67" spans="2:5" x14ac:dyDescent="0.25">
      <c r="B67" s="3" t="s">
        <v>124</v>
      </c>
      <c r="C67" s="3" t="s">
        <v>125</v>
      </c>
      <c r="D67" s="1">
        <v>3</v>
      </c>
      <c r="E67" s="2">
        <f>Tabela2256789101112[[#This Row],[PRODUZIDAS]]*VLOOKUP(Tabela2256789101112[[#This Row],[SKU]],Tabela24[#All],11,0)</f>
        <v>2.5154999999999998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>
        <v>4</v>
      </c>
      <c r="E132" s="2">
        <f>Tabela2256789101112[[#This Row],[PRODUZIDAS]]*VLOOKUP(Tabela2256789101112[[#This Row],[SKU]],Tabela24[#All],11,0)</f>
        <v>2.8343333333333329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>
        <v>9</v>
      </c>
      <c r="E135" s="2">
        <f>Tabela2256789101112[[#This Row],[PRODUZIDAS]]*VLOOKUP(Tabela2256789101112[[#This Row],[SKU]],Tabela24[#All],11,0)</f>
        <v>6.3772499999999992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>
        <v>15</v>
      </c>
      <c r="E141" s="2">
        <f>Tabela2256789101112[[#This Row],[PRODUZIDAS]]*VLOOKUP(Tabela2256789101112[[#This Row],[SKU]],Tabela24[#All],11,0)</f>
        <v>10.628749999999998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>
        <v>5.5</v>
      </c>
      <c r="E144" s="2">
        <f>Tabela2256789101112[[#This Row],[PRODUZIDAS]]*VLOOKUP(Tabela2256789101112[[#This Row],[SKU]],Tabela24[#All],11,0)</f>
        <v>4.2522857142857138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>
        <v>5</v>
      </c>
      <c r="E147" s="2">
        <f>Tabela2256789101112[[#This Row],[PRODUZIDAS]]*VLOOKUP(Tabela2256789101112[[#This Row],[SKU]],Tabela24[#All],11,0)</f>
        <v>3.8657142857142857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>
        <v>4</v>
      </c>
      <c r="E154" s="2">
        <f>Tabela2256789101112[[#This Row],[PRODUZIDAS]]*VLOOKUP(Tabela2256789101112[[#This Row],[SKU]],Tabela24[#All],11,0)</f>
        <v>3.0925714285714285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>
        <v>20.5</v>
      </c>
      <c r="E171" s="2">
        <f>Tabela2256789101112[[#This Row],[PRODUZIDAS]]*VLOOKUP(Tabela2256789101112[[#This Row],[SKU]],Tabela24[#All],11,0)</f>
        <v>15.849428571428572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>
        <v>30.5</v>
      </c>
      <c r="E194" s="2">
        <f>Tabela2256789101112[[#This Row],[PRODUZIDAS]]*VLOOKUP(Tabela2256789101112[[#This Row],[SKU]],Tabela24[#All],11,0)</f>
        <v>20.034839999999999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>
        <v>18</v>
      </c>
      <c r="E273" s="2">
        <f>Tabela2256789101112[[#This Row],[PRODUZIDAS]]*VLOOKUP(Tabela2256789101112[[#This Row],[SKU]],Tabela24[#All],11,0)</f>
        <v>8.1143999999999998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>
        <v>8</v>
      </c>
      <c r="E297" s="2">
        <f>Tabela2256789101112[[#This Row],[PRODUZIDAS]]*VLOOKUP(Tabela2256789101112[[#This Row],[SKU]],Tabela24[#All],11,0)</f>
        <v>3.8181818181818179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>
        <v>20</v>
      </c>
      <c r="E385" s="2">
        <f>Tabela2256789101112[[#This Row],[PRODUZIDAS]]*VLOOKUP(Tabela2256789101112[[#This Row],[SKU]],Tabela24[#All],11,0)</f>
        <v>11.036666666666665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>
        <v>1</v>
      </c>
      <c r="E408" s="2">
        <f>Tabela2256789101112[[#This Row],[PRODUZIDAS]]*VLOOKUP(Tabela2256789101112[[#This Row],[SKU]],Tabela24[#All],11,0)</f>
        <v>0.34249999999999992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>
        <v>45</v>
      </c>
      <c r="E557" s="2">
        <f>Tabela2256789101112[[#This Row],[PRODUZIDAS]]*VLOOKUP(Tabela2256789101112[[#This Row],[SKU]],Tabela24[#All],11,0)</f>
        <v>29.5596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>
        <v>21.5</v>
      </c>
      <c r="E569" s="2">
        <f>Tabela2256789101112[[#This Row],[PRODUZIDAS]]*VLOOKUP(Tabela2256789101112[[#This Row],[SKU]],Tabela24[#All],11,0)</f>
        <v>15.234541666666665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>
        <v>46</v>
      </c>
      <c r="E593" s="2">
        <f>Tabela2256789101112[[#This Row],[PRODUZIDAS]]*VLOOKUP(Tabela2256789101112[[#This Row],[SKU]],Tabela24[#All],11,0)</f>
        <v>35.564571428571426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>
        <v>60</v>
      </c>
      <c r="E638" s="2">
        <f>Tabela2256789101112[[#This Row],[PRODUZIDAS]]*VLOOKUP(Tabela2256789101112[[#This Row],[SKU]],Tabela24[#All],11,0)</f>
        <v>42.514999999999993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>
        <v>1</v>
      </c>
      <c r="E800" s="2">
        <f>Tabela2256789101112[[#This Row],[PRODUZIDAS]]*VLOOKUP(Tabela2256789101112[[#This Row],[SKU]],Tabela24[#All],11,0)</f>
        <v>0.47727272727272724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>
        <v>1</v>
      </c>
      <c r="E802" s="2">
        <f>Tabela2256789101112[[#This Row],[PRODUZIDAS]]*VLOOKUP(Tabela2256789101112[[#This Row],[SKU]],Tabela24[#All],11,0)</f>
        <v>0.47727272727272724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757.5085329004329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>
        <v>42.5</v>
      </c>
      <c r="E27" s="2">
        <f>Tabela225678910111213[[#This Row],[PRODUZIDAS]]*VLOOKUP(Tabela225678910111213[[#This Row],[SKU]],Tabela24[#All],12,0)</f>
        <v>46.517123287671225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>
        <v>8</v>
      </c>
      <c r="E40" s="2">
        <f>Tabela225678910111213[[#This Row],[PRODUZIDAS]]*VLOOKUP(Tabela225678910111213[[#This Row],[SKU]],Tabela24[#All],12,0)</f>
        <v>8.2410958904109588</v>
      </c>
    </row>
    <row r="41" spans="2:5" x14ac:dyDescent="0.25">
      <c r="B41" s="3" t="s">
        <v>72</v>
      </c>
      <c r="C41" s="3" t="s">
        <v>73</v>
      </c>
      <c r="D41" s="1">
        <v>9</v>
      </c>
      <c r="E41" s="2">
        <f>Tabela225678910111213[[#This Row],[PRODUZIDAS]]*VLOOKUP(Tabela225678910111213[[#This Row],[SKU]],Tabela24[#All],12,0)</f>
        <v>9.2712328767123289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>
        <v>4</v>
      </c>
      <c r="E52" s="2">
        <f>Tabela225678910111213[[#This Row],[PRODUZIDAS]]*VLOOKUP(Tabela225678910111213[[#This Row],[SKU]],Tabela24[#All],12,0)</f>
        <v>4.1205479452054794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>
        <v>3.5</v>
      </c>
      <c r="E66" s="2">
        <f>Tabela225678910111213[[#This Row],[PRODUZIDAS]]*VLOOKUP(Tabela225678910111213[[#This Row],[SKU]],Tabela24[#All],12,0)</f>
        <v>3.8377499999999993</v>
      </c>
    </row>
    <row r="67" spans="2:5" x14ac:dyDescent="0.25">
      <c r="B67" s="3" t="s">
        <v>124</v>
      </c>
      <c r="C67" s="3" t="s">
        <v>125</v>
      </c>
      <c r="D67" s="1">
        <v>3</v>
      </c>
      <c r="E67" s="2">
        <f>Tabela225678910111213[[#This Row],[PRODUZIDAS]]*VLOOKUP(Tabela225678910111213[[#This Row],[SKU]],Tabela24[#All],12,0)</f>
        <v>3.2894999999999994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>
        <v>3.5</v>
      </c>
      <c r="E104" s="2">
        <f>Tabela225678910111213[[#This Row],[PRODUZIDAS]]*VLOOKUP(Tabela225678910111213[[#This Row],[SKU]],Tabela24[#All],12,0)</f>
        <v>3.8377499999999993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>
        <v>10</v>
      </c>
      <c r="E113" s="2">
        <f>Tabela225678910111213[[#This Row],[PRODUZIDAS]]*VLOOKUP(Tabela225678910111213[[#This Row],[SKU]],Tabela24[#All],12,0)</f>
        <v>10.947999999999997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>
        <v>40</v>
      </c>
      <c r="E123" s="2">
        <f>Tabela225678910111213[[#This Row],[PRODUZIDAS]]*VLOOKUP(Tabela225678910111213[[#This Row],[SKU]],Tabela24[#All],12,0)</f>
        <v>36.073333333333323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>
        <v>62.5</v>
      </c>
      <c r="E146" s="2">
        <f>Tabela225678910111213[[#This Row],[PRODUZIDAS]]*VLOOKUP(Tabela225678910111213[[#This Row],[SKU]],Tabela24[#All],12,0)</f>
        <v>68.455357142857139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>
        <v>15</v>
      </c>
      <c r="E174" s="2">
        <f>Tabela225678910111213[[#This Row],[PRODUZIDAS]]*VLOOKUP(Tabela225678910111213[[#This Row],[SKU]],Tabela24[#All],12,0)</f>
        <v>16.429285714285712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>
        <v>40.5</v>
      </c>
      <c r="E192" s="2">
        <f>Tabela225678910111213[[#This Row],[PRODUZIDAS]]*VLOOKUP(Tabela225678910111213[[#This Row],[SKU]],Tabela24[#All],12,0)</f>
        <v>44.339399999999991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>
        <v>1</v>
      </c>
      <c r="E195" s="2">
        <f>Tabela225678910111213[[#This Row],[PRODUZIDAS]]*VLOOKUP(Tabela225678910111213[[#This Row],[SKU]],Tabela24[#All],12,0)</f>
        <v>1.0947999999999998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>
        <v>119.5</v>
      </c>
      <c r="E197" s="2">
        <f>Tabela225678910111213[[#This Row],[PRODUZIDAS]]*VLOOKUP(Tabela225678910111213[[#This Row],[SKU]],Tabela24[#All],12,0)</f>
        <v>130.82859999999997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>
        <v>3.5</v>
      </c>
      <c r="E203" s="2">
        <f>Tabela225678910111213[[#This Row],[PRODUZIDAS]]*VLOOKUP(Tabela225678910111213[[#This Row],[SKU]],Tabela24[#All],12,0)</f>
        <v>3.156416666666666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>
        <v>2</v>
      </c>
      <c r="E206" s="2">
        <f>Tabela225678910111213[[#This Row],[PRODUZIDAS]]*VLOOKUP(Tabela225678910111213[[#This Row],[SKU]],Tabela24[#All],12,0)</f>
        <v>1.8036666666666663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>
        <v>40.5</v>
      </c>
      <c r="E208" s="2">
        <f>Tabela225678910111213[[#This Row],[PRODUZIDAS]]*VLOOKUP(Tabela225678910111213[[#This Row],[SKU]],Tabela24[#All],12,0)</f>
        <v>36.524249999999995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>
        <v>2</v>
      </c>
      <c r="E210" s="2">
        <f>Tabela225678910111213[[#This Row],[PRODUZIDAS]]*VLOOKUP(Tabela225678910111213[[#This Row],[SKU]],Tabela24[#All],12,0)</f>
        <v>1.8036666666666663</v>
      </c>
    </row>
    <row r="211" spans="2:5" x14ac:dyDescent="0.25">
      <c r="B211" s="3" t="s">
        <v>412</v>
      </c>
      <c r="C211" s="3" t="s">
        <v>413</v>
      </c>
      <c r="D211" s="1">
        <v>7.5</v>
      </c>
      <c r="E211" s="2">
        <f>Tabela225678910111213[[#This Row],[PRODUZIDAS]]*VLOOKUP(Tabela225678910111213[[#This Row],[SKU]],Tabela24[#All],12,0)</f>
        <v>6.763749999999999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>
        <v>58</v>
      </c>
      <c r="E215" s="2">
        <f>Tabela225678910111213[[#This Row],[PRODUZIDAS]]*VLOOKUP(Tabela225678910111213[[#This Row],[SKU]],Tabela24[#All],12,0)</f>
        <v>52.30633333333332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>
        <v>7.5</v>
      </c>
      <c r="E234" s="2">
        <f>Tabela225678910111213[[#This Row],[PRODUZIDAS]]*VLOOKUP(Tabela225678910111213[[#This Row],[SKU]],Tabela24[#All],12,0)</f>
        <v>8.2146428571428558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>
        <v>28</v>
      </c>
      <c r="E273" s="2">
        <f>Tabela225678910111213[[#This Row],[PRODUZIDAS]]*VLOOKUP(Tabela225678910111213[[#This Row],[SKU]],Tabela24[#All],12,0)</f>
        <v>23.441599999999998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>
        <v>8</v>
      </c>
      <c r="E293" s="2">
        <f>Tabela225678910111213[[#This Row],[PRODUZIDAS]]*VLOOKUP(Tabela225678910111213[[#This Row],[SKU]],Tabela24[#All],12,0)</f>
        <v>7.0909090909090908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>
        <v>1</v>
      </c>
      <c r="E300" s="2">
        <f>Tabela225678910111213[[#This Row],[PRODUZIDAS]]*VLOOKUP(Tabela225678910111213[[#This Row],[SKU]],Tabela24[#All],12,0)</f>
        <v>0.88636363636363635</v>
      </c>
    </row>
    <row r="301" spans="2:5" x14ac:dyDescent="0.25">
      <c r="B301" s="3" t="s">
        <v>592</v>
      </c>
      <c r="C301" s="3" t="s">
        <v>593</v>
      </c>
      <c r="D301" s="1">
        <v>8</v>
      </c>
      <c r="E301" s="2">
        <f>Tabela225678910111213[[#This Row],[PRODUZIDAS]]*VLOOKUP(Tabela225678910111213[[#This Row],[SKU]],Tabela24[#All],12,0)</f>
        <v>7.0909090909090908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>
        <v>20</v>
      </c>
      <c r="E439" s="2">
        <f>Tabela225678910111213[[#This Row],[PRODUZIDAS]]*VLOOKUP(Tabela225678910111213[[#This Row],[SKU]],Tabela24[#All],12,0)</f>
        <v>12.298000000000002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>
        <v>1</v>
      </c>
      <c r="E629" s="2">
        <f>Tabela225678910111213[[#This Row],[PRODUZIDAS]]*VLOOKUP(Tabela225678910111213[[#This Row],[SKU]],Tabela24[#All],12,0)</f>
        <v>1.0947999999999998</v>
      </c>
    </row>
    <row r="630" spans="2:5" x14ac:dyDescent="0.25">
      <c r="B630" s="3" t="s">
        <v>1250</v>
      </c>
      <c r="C630" s="3" t="s">
        <v>1251</v>
      </c>
      <c r="D630" s="1">
        <v>6</v>
      </c>
      <c r="E630" s="2">
        <f>Tabela225678910111213[[#This Row],[PRODUZIDAS]]*VLOOKUP(Tabela225678910111213[[#This Row],[SKU]],Tabela24[#All],12,0)</f>
        <v>6.5687999999999986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>
        <v>12</v>
      </c>
      <c r="E632" s="2">
        <f>Tabela225678910111213[[#This Row],[PRODUZIDAS]]*VLOOKUP(Tabela225678910111213[[#This Row],[SKU]],Tabela24[#All],12,0)</f>
        <v>13.137599999999997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>
        <v>60</v>
      </c>
      <c r="E638" s="2">
        <f>Tabela225678910111213[[#This Row],[PRODUZIDAS]]*VLOOKUP(Tabela225678910111213[[#This Row],[SKU]],Tabela24[#All],12,0)</f>
        <v>54.109999999999992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>
        <v>17.5</v>
      </c>
      <c r="E642" s="2">
        <f>Tabela225678910111213[[#This Row],[PRODUZIDAS]]*VLOOKUP(Tabela225678910111213[[#This Row],[SKU]],Tabela24[#All],12,0)</f>
        <v>15.782083333333331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>
        <v>6</v>
      </c>
      <c r="E644" s="2">
        <f>Tabela225678910111213[[#This Row],[PRODUZIDAS]]*VLOOKUP(Tabela225678910111213[[#This Row],[SKU]],Tabela24[#All],12,0)</f>
        <v>5.4109999999999987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>
        <v>6</v>
      </c>
      <c r="E652" s="2">
        <f>Tabela225678910111213[[#This Row],[PRODUZIDAS]]*VLOOKUP(Tabela225678910111213[[#This Row],[SKU]],Tabela24[#All],12,0)</f>
        <v>5.4109999999999987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>
        <v>5</v>
      </c>
      <c r="E654" s="2">
        <f>Tabela225678910111213[[#This Row],[PRODUZIDAS]]*VLOOKUP(Tabela225678910111213[[#This Row],[SKU]],Tabela24[#All],12,0)</f>
        <v>4.5091666666666654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>
        <v>36.5</v>
      </c>
      <c r="E658" s="2">
        <f>Tabela225678910111213[[#This Row],[PRODUZIDAS]]*VLOOKUP(Tabela225678910111213[[#This Row],[SKU]],Tabela24[#All],12,0)</f>
        <v>39.977928571428571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>
        <v>26.5</v>
      </c>
      <c r="E662" s="2">
        <f>Tabela225678910111213[[#This Row],[PRODUZIDAS]]*VLOOKUP(Tabela225678910111213[[#This Row],[SKU]],Tabela24[#All],12,0)</f>
        <v>29.025071428571426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>
        <v>19.5</v>
      </c>
      <c r="E664" s="2">
        <f>Tabela225678910111213[[#This Row],[PRODUZIDAS]]*VLOOKUP(Tabela225678910111213[[#This Row],[SKU]],Tabela24[#All],12,0)</f>
        <v>21.358071428571428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>
        <v>12</v>
      </c>
      <c r="E799" s="2">
        <f>Tabela225678910111213[[#This Row],[PRODUZIDAS]]*VLOOKUP(Tabela225678910111213[[#This Row],[SKU]],Tabela24[#All],12,0)</f>
        <v>10.685999999999998</v>
      </c>
    </row>
    <row r="800" spans="2:5" x14ac:dyDescent="0.25">
      <c r="B800" s="3" t="s">
        <v>1590</v>
      </c>
      <c r="C800" s="3" t="s">
        <v>1591</v>
      </c>
      <c r="D800" s="1">
        <v>1</v>
      </c>
      <c r="E800" s="2">
        <f>Tabela225678910111213[[#This Row],[PRODUZIDAS]]*VLOOKUP(Tabela225678910111213[[#This Row],[SKU]],Tabela24[#All],12,0)</f>
        <v>0.88636363636363635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>
        <v>1</v>
      </c>
      <c r="E802" s="2">
        <f>Tabela225678910111213[[#This Row],[PRODUZIDAS]]*VLOOKUP(Tabela225678910111213[[#This Row],[SKU]],Tabela24[#All],12,0)</f>
        <v>0.88636363636363635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1097.9876355182043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>
        <v>3</v>
      </c>
      <c r="E11" s="2">
        <f>Tabela22567891011121314[[#This Row],[PRODUZIDAS]]*VLOOKUP(Tabela22567891011121314[[#This Row],[SKU]],Tabela24[#All],13,0)</f>
        <v>3.6782608695652175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>
        <v>128</v>
      </c>
      <c r="E26" s="2">
        <f>Tabela22567891011121314[[#This Row],[PRODUZIDAS]]*VLOOKUP(Tabela22567891011121314[[#This Row],[SKU]],Tabela24[#All],13,0)</f>
        <v>148.33972602739723</v>
      </c>
    </row>
    <row r="27" spans="2:5" x14ac:dyDescent="0.25">
      <c r="B27" s="3" t="s">
        <v>44</v>
      </c>
      <c r="C27" s="3" t="s">
        <v>45</v>
      </c>
      <c r="D27" s="1">
        <v>24</v>
      </c>
      <c r="E27" s="2">
        <f>Tabela22567891011121314[[#This Row],[PRODUZIDAS]]*VLOOKUP(Tabela22567891011121314[[#This Row],[SKU]],Tabela24[#All],13,0)</f>
        <v>27.813698630136983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>
        <v>60</v>
      </c>
      <c r="E29" s="2">
        <f>Tabela22567891011121314[[#This Row],[PRODUZIDAS]]*VLOOKUP(Tabela22567891011121314[[#This Row],[SKU]],Tabela24[#All],13,0)</f>
        <v>69.534246575342451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>
        <v>80</v>
      </c>
      <c r="E33" s="2">
        <f>Tabela22567891011121314[[#This Row],[PRODUZIDAS]]*VLOOKUP(Tabela22567891011121314[[#This Row],[SKU]],Tabela24[#All],13,0)</f>
        <v>92.712328767123267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>
        <v>10</v>
      </c>
      <c r="E38" s="2">
        <f>Tabela22567891011121314[[#This Row],[PRODUZIDAS]]*VLOOKUP(Tabela22567891011121314[[#This Row],[SKU]],Tabela24[#All],13,0)</f>
        <v>11.589041095890408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>
        <v>72</v>
      </c>
      <c r="E41" s="2">
        <f>Tabela22567891011121314[[#This Row],[PRODUZIDAS]]*VLOOKUP(Tabela22567891011121314[[#This Row],[SKU]],Tabela24[#All],13,0)</f>
        <v>83.441095890410949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>
        <v>4</v>
      </c>
      <c r="E66" s="2">
        <f>Tabela22567891011121314[[#This Row],[PRODUZIDAS]]*VLOOKUP(Tabela22567891011121314[[#This Row],[SKU]],Tabela24[#All],13,0)</f>
        <v>4.6439999999999992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>
        <v>42</v>
      </c>
      <c r="E80" s="2">
        <f>Tabela22567891011121314[[#This Row],[PRODUZIDAS]]*VLOOKUP(Tabela22567891011121314[[#This Row],[SKU]],Tabela24[#All],13,0)</f>
        <v>48.761999999999993</v>
      </c>
    </row>
    <row r="81" spans="2:5" x14ac:dyDescent="0.25">
      <c r="B81" s="3" t="s">
        <v>152</v>
      </c>
      <c r="C81" s="3" t="s">
        <v>153</v>
      </c>
      <c r="D81" s="1">
        <v>16</v>
      </c>
      <c r="E81" s="2">
        <f>Tabela22567891011121314[[#This Row],[PRODUZIDAS]]*VLOOKUP(Tabela22567891011121314[[#This Row],[SKU]],Tabela24[#All],13,0)</f>
        <v>18.575999999999997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>
        <v>40</v>
      </c>
      <c r="E83" s="2">
        <f>Tabela22567891011121314[[#This Row],[PRODUZIDAS]]*VLOOKUP(Tabela22567891011121314[[#This Row],[SKU]],Tabela24[#All],13,0)</f>
        <v>46.439999999999991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>
        <v>10</v>
      </c>
      <c r="E89" s="2">
        <f>Tabela22567891011121314[[#This Row],[PRODUZIDAS]]*VLOOKUP(Tabela22567891011121314[[#This Row],[SKU]],Tabela24[#All],13,0)</f>
        <v>11.609999999999998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>
        <v>147</v>
      </c>
      <c r="E114" s="2">
        <f>Tabela22567891011121314[[#This Row],[PRODUZIDAS]]*VLOOKUP(Tabela22567891011121314[[#This Row],[SKU]],Tabela24[#All],13,0)</f>
        <v>170.40239999999997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>
        <v>7</v>
      </c>
      <c r="E122" s="2">
        <f>Tabela22567891011121314[[#This Row],[PRODUZIDAS]]*VLOOKUP(Tabela22567891011121314[[#This Row],[SKU]],Tabela24[#All],13,0)</f>
        <v>8.1164999999999985</v>
      </c>
    </row>
    <row r="123" spans="2:5" x14ac:dyDescent="0.25">
      <c r="B123" s="3" t="s">
        <v>236</v>
      </c>
      <c r="C123" s="3" t="s">
        <v>237</v>
      </c>
      <c r="D123" s="1">
        <v>16</v>
      </c>
      <c r="E123" s="2">
        <f>Tabela22567891011121314[[#This Row],[PRODUZIDAS]]*VLOOKUP(Tabela22567891011121314[[#This Row],[SKU]],Tabela24[#All],13,0)</f>
        <v>18.551999999999996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>
        <v>32</v>
      </c>
      <c r="E126" s="2">
        <f>Tabela22567891011121314[[#This Row],[PRODUZIDAS]]*VLOOKUP(Tabela22567891011121314[[#This Row],[SKU]],Tabela24[#All],13,0)</f>
        <v>37.103999999999992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>
        <v>4</v>
      </c>
      <c r="E132" s="2">
        <f>Tabela22567891011121314[[#This Row],[PRODUZIDAS]]*VLOOKUP(Tabela22567891011121314[[#This Row],[SKU]],Tabela24[#All],13,0)</f>
        <v>4.637999999999999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26</v>
      </c>
      <c r="E144" s="2">
        <f>Tabela22567891011121314[[#This Row],[PRODUZIDAS]]*VLOOKUP(Tabela22567891011121314[[#This Row],[SKU]],Tabela24[#All],13,0)</f>
        <v>30.152571428571427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>
        <v>7</v>
      </c>
      <c r="E153" s="2">
        <f>Tabela22567891011121314[[#This Row],[PRODUZIDAS]]*VLOOKUP(Tabela22567891011121314[[#This Row],[SKU]],Tabela24[#All],13,0)</f>
        <v>8.1180000000000003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>
        <v>15</v>
      </c>
      <c r="E174" s="2">
        <f>Tabela22567891011121314[[#This Row],[PRODUZIDAS]]*VLOOKUP(Tabela22567891011121314[[#This Row],[SKU]],Tabela24[#All],13,0)</f>
        <v>17.395714285714284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>
        <v>40</v>
      </c>
      <c r="E194" s="2">
        <f>Tabela22567891011121314[[#This Row],[PRODUZIDAS]]*VLOOKUP(Tabela22567891011121314[[#This Row],[SKU]],Tabela24[#All],13,0)</f>
        <v>46.367999999999995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>
        <v>3</v>
      </c>
      <c r="E203" s="2">
        <f>Tabela22567891011121314[[#This Row],[PRODUZIDAS]]*VLOOKUP(Tabela22567891011121314[[#This Row],[SKU]],Tabela24[#All],13,0)</f>
        <v>3.4784999999999995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>
        <v>2</v>
      </c>
      <c r="E206" s="2">
        <f>Tabela22567891011121314[[#This Row],[PRODUZIDAS]]*VLOOKUP(Tabela22567891011121314[[#This Row],[SKU]],Tabela24[#All],13,0)</f>
        <v>2.3189999999999995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>
        <v>8</v>
      </c>
      <c r="E208" s="2">
        <f>Tabela22567891011121314[[#This Row],[PRODUZIDAS]]*VLOOKUP(Tabela22567891011121314[[#This Row],[SKU]],Tabela24[#All],13,0)</f>
        <v>9.275999999999998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>
        <v>6</v>
      </c>
      <c r="E211" s="2">
        <f>Tabela22567891011121314[[#This Row],[PRODUZIDAS]]*VLOOKUP(Tabela22567891011121314[[#This Row],[SKU]],Tabela24[#All],13,0)</f>
        <v>6.956999999999999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>
        <v>15</v>
      </c>
      <c r="E273" s="2">
        <f>Tabela22567891011121314[[#This Row],[PRODUZIDAS]]*VLOOKUP(Tabela22567891011121314[[#This Row],[SKU]],Tabela24[#All],13,0)</f>
        <v>17.387999999999998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>
        <v>2</v>
      </c>
      <c r="E297" s="2">
        <f>Tabela22567891011121314[[#This Row],[PRODUZIDAS]]*VLOOKUP(Tabela22567891011121314[[#This Row],[SKU]],Tabela24[#All],13,0)</f>
        <v>2.4545454545454546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>
        <v>3</v>
      </c>
      <c r="E361" s="2">
        <f>Tabela22567891011121314[[#This Row],[PRODUZIDAS]]*VLOOKUP(Tabela22567891011121314[[#This Row],[SKU]],Tabela24[#All],13,0)</f>
        <v>3.6818181818181817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>
        <v>40</v>
      </c>
      <c r="E408" s="2">
        <f>Tabela22567891011121314[[#This Row],[PRODUZIDAS]]*VLOOKUP(Tabela22567891011121314[[#This Row],[SKU]],Tabela24[#All],13,0)</f>
        <v>35.228571428571421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>
        <v>6</v>
      </c>
      <c r="E422" s="2">
        <f>Tabela22567891011121314[[#This Row],[PRODUZIDAS]]*VLOOKUP(Tabela22567891011121314[[#This Row],[SKU]],Tabela24[#All],13,0)</f>
        <v>4.4999999999999991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>
        <v>59</v>
      </c>
      <c r="E638" s="2">
        <f>Tabela22567891011121314[[#This Row],[PRODUZIDAS]]*VLOOKUP(Tabela22567891011121314[[#This Row],[SKU]],Tabela24[#All],13,0)</f>
        <v>68.410499999999985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>
        <v>10</v>
      </c>
      <c r="E660" s="2">
        <f>Tabela22567891011121314[[#This Row],[PRODUZIDAS]]*VLOOKUP(Tabela22567891011121314[[#This Row],[SKU]],Tabela24[#All],13,0)</f>
        <v>11.597142857142856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>
        <v>16</v>
      </c>
      <c r="E664" s="2">
        <f>Tabela22567891011121314[[#This Row],[PRODUZIDAS]]*VLOOKUP(Tabela22567891011121314[[#This Row],[SKU]],Tabela24[#All],13,0)</f>
        <v>18.555428571428571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>
        <v>3</v>
      </c>
      <c r="E787" s="2">
        <f>Tabela22567891011121314[[#This Row],[PRODUZIDAS]]*VLOOKUP(Tabela22567891011121314[[#This Row],[SKU]],Tabela24[#All],13,0)</f>
        <v>3.698999999999999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>
        <v>1</v>
      </c>
      <c r="E800" s="2">
        <f>Tabela22567891011121314[[#This Row],[PRODUZIDAS]]*VLOOKUP(Tabela22567891011121314[[#This Row],[SKU]],Tabela24[#All],13,0)</f>
        <v>1.2272727272727273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>
        <v>1</v>
      </c>
      <c r="E802" s="2">
        <f>Tabela22567891011121314[[#This Row],[PRODUZIDAS]]*VLOOKUP(Tabela22567891011121314[[#This Row],[SKU]],Tabela24[#All],13,0)</f>
        <v>1.2272727272727273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243.99725233737868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>
        <v>3</v>
      </c>
      <c r="E11" s="2">
        <f>Tabela2256789101112131415[[#This Row],[PRODUZIDAS]]*VLOOKUP(Tabela2256789101112131415[[#This Row],[SKU]],Tabela24[#All],14,0)</f>
        <v>0.81739130434782603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>
        <v>128</v>
      </c>
      <c r="E26" s="2">
        <f>Tabela2256789101112131415[[#This Row],[PRODUZIDAS]]*VLOOKUP(Tabela2256789101112131415[[#This Row],[SKU]],Tabela24[#All],14,0)</f>
        <v>32.964383561643835</v>
      </c>
    </row>
    <row r="27" spans="2:5" x14ac:dyDescent="0.25">
      <c r="B27" s="3" t="s">
        <v>44</v>
      </c>
      <c r="C27" s="3" t="s">
        <v>45</v>
      </c>
      <c r="D27" s="1">
        <v>24</v>
      </c>
      <c r="E27" s="2">
        <f>Tabela2256789101112131415[[#This Row],[PRODUZIDAS]]*VLOOKUP(Tabela2256789101112131415[[#This Row],[SKU]],Tabela24[#All],14,0)</f>
        <v>6.1808219178082187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>
        <v>60</v>
      </c>
      <c r="E29" s="2">
        <f>Tabela2256789101112131415[[#This Row],[PRODUZIDAS]]*VLOOKUP(Tabela2256789101112131415[[#This Row],[SKU]],Tabela24[#All],14,0)</f>
        <v>15.452054794520548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>
        <v>80</v>
      </c>
      <c r="E33" s="2">
        <f>Tabela2256789101112131415[[#This Row],[PRODUZIDAS]]*VLOOKUP(Tabela2256789101112131415[[#This Row],[SKU]],Tabela24[#All],14,0)</f>
        <v>20.602739726027398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>
        <v>10</v>
      </c>
      <c r="E38" s="2">
        <f>Tabela2256789101112131415[[#This Row],[PRODUZIDAS]]*VLOOKUP(Tabela2256789101112131415[[#This Row],[SKU]],Tabela24[#All],14,0)</f>
        <v>2.5753424657534247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>
        <v>72</v>
      </c>
      <c r="E41" s="2">
        <f>Tabela2256789101112131415[[#This Row],[PRODUZIDAS]]*VLOOKUP(Tabela2256789101112131415[[#This Row],[SKU]],Tabela24[#All],14,0)</f>
        <v>18.542465753424658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>
        <v>4</v>
      </c>
      <c r="E66" s="2">
        <f>Tabela2256789101112131415[[#This Row],[PRODUZIDAS]]*VLOOKUP(Tabela2256789101112131415[[#This Row],[SKU]],Tabela24[#All],14,0)</f>
        <v>1.032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>
        <v>42</v>
      </c>
      <c r="E80" s="2">
        <f>Tabela2256789101112131415[[#This Row],[PRODUZIDAS]]*VLOOKUP(Tabela2256789101112131415[[#This Row],[SKU]],Tabela24[#All],14,0)</f>
        <v>10.836</v>
      </c>
    </row>
    <row r="81" spans="2:5" x14ac:dyDescent="0.25">
      <c r="B81" s="3" t="s">
        <v>152</v>
      </c>
      <c r="C81" s="3" t="s">
        <v>153</v>
      </c>
      <c r="D81" s="1">
        <v>16</v>
      </c>
      <c r="E81" s="2">
        <f>Tabela2256789101112131415[[#This Row],[PRODUZIDAS]]*VLOOKUP(Tabela2256789101112131415[[#This Row],[SKU]],Tabela24[#All],14,0)</f>
        <v>4.1280000000000001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>
        <v>40</v>
      </c>
      <c r="E83" s="2">
        <f>Tabela2256789101112131415[[#This Row],[PRODUZIDAS]]*VLOOKUP(Tabela2256789101112131415[[#This Row],[SKU]],Tabela24[#All],14,0)</f>
        <v>10.32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>
        <v>10</v>
      </c>
      <c r="E89" s="2">
        <f>Tabela2256789101112131415[[#This Row],[PRODUZIDAS]]*VLOOKUP(Tabela2256789101112131415[[#This Row],[SKU]],Tabela24[#All],14,0)</f>
        <v>2.58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>
        <v>147</v>
      </c>
      <c r="E114" s="2">
        <f>Tabela2256789101112131415[[#This Row],[PRODUZIDAS]]*VLOOKUP(Tabela2256789101112131415[[#This Row],[SKU]],Tabela24[#All],14,0)</f>
        <v>37.867199999999997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>
        <v>7</v>
      </c>
      <c r="E122" s="2">
        <f>Tabela2256789101112131415[[#This Row],[PRODUZIDAS]]*VLOOKUP(Tabela2256789101112131415[[#This Row],[SKU]],Tabela24[#All],14,0)</f>
        <v>1.8036666666666665</v>
      </c>
    </row>
    <row r="123" spans="2:5" x14ac:dyDescent="0.25">
      <c r="B123" s="3" t="s">
        <v>236</v>
      </c>
      <c r="C123" s="3" t="s">
        <v>237</v>
      </c>
      <c r="D123" s="1">
        <v>16</v>
      </c>
      <c r="E123" s="2">
        <f>Tabela2256789101112131415[[#This Row],[PRODUZIDAS]]*VLOOKUP(Tabela2256789101112131415[[#This Row],[SKU]],Tabela24[#All],14,0)</f>
        <v>4.1226666666666665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>
        <v>32</v>
      </c>
      <c r="E126" s="2">
        <f>Tabela2256789101112131415[[#This Row],[PRODUZIDAS]]*VLOOKUP(Tabela2256789101112131415[[#This Row],[SKU]],Tabela24[#All],14,0)</f>
        <v>8.245333333333333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>
        <v>4</v>
      </c>
      <c r="E132" s="2">
        <f>Tabela2256789101112131415[[#This Row],[PRODUZIDAS]]*VLOOKUP(Tabela2256789101112131415[[#This Row],[SKU]],Tabela24[#All],14,0)</f>
        <v>1.0306666666666666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26</v>
      </c>
      <c r="E144" s="2">
        <f>Tabela2256789101112131415[[#This Row],[PRODUZIDAS]]*VLOOKUP(Tabela2256789101112131415[[#This Row],[SKU]],Tabela24[#All],14,0)</f>
        <v>6.7005714285714291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>
        <v>7</v>
      </c>
      <c r="E153" s="2">
        <f>Tabela2256789101112131415[[#This Row],[PRODUZIDAS]]*VLOOKUP(Tabela2256789101112131415[[#This Row],[SKU]],Tabela24[#All],14,0)</f>
        <v>1.804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>
        <v>15</v>
      </c>
      <c r="E174" s="2">
        <f>Tabela2256789101112131415[[#This Row],[PRODUZIDAS]]*VLOOKUP(Tabela2256789101112131415[[#This Row],[SKU]],Tabela24[#All],14,0)</f>
        <v>3.8657142857142861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>
        <v>40</v>
      </c>
      <c r="E194" s="2">
        <f>Tabela2256789101112131415[[#This Row],[PRODUZIDAS]]*VLOOKUP(Tabela2256789101112131415[[#This Row],[SKU]],Tabela24[#All],14,0)</f>
        <v>10.304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>
        <v>3</v>
      </c>
      <c r="E203" s="2">
        <f>Tabela2256789101112131415[[#This Row],[PRODUZIDAS]]*VLOOKUP(Tabela2256789101112131415[[#This Row],[SKU]],Tabela24[#All],14,0)</f>
        <v>0.77299999999999991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>
        <v>2</v>
      </c>
      <c r="E206" s="2">
        <f>Tabela2256789101112131415[[#This Row],[PRODUZIDAS]]*VLOOKUP(Tabela2256789101112131415[[#This Row],[SKU]],Tabela24[#All],14,0)</f>
        <v>0.51533333333333331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>
        <v>8</v>
      </c>
      <c r="E208" s="2">
        <f>Tabela2256789101112131415[[#This Row],[PRODUZIDAS]]*VLOOKUP(Tabela2256789101112131415[[#This Row],[SKU]],Tabela24[#All],14,0)</f>
        <v>2.0613333333333332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>
        <v>6</v>
      </c>
      <c r="E211" s="2">
        <f>Tabela2256789101112131415[[#This Row],[PRODUZIDAS]]*VLOOKUP(Tabela2256789101112131415[[#This Row],[SKU]],Tabela24[#All],14,0)</f>
        <v>1.5459999999999998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>
        <v>15</v>
      </c>
      <c r="E273" s="2">
        <f>Tabela2256789101112131415[[#This Row],[PRODUZIDAS]]*VLOOKUP(Tabela2256789101112131415[[#This Row],[SKU]],Tabela24[#All],14,0)</f>
        <v>3.8639999999999999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>
        <v>2</v>
      </c>
      <c r="E297" s="2">
        <f>Tabela2256789101112131415[[#This Row],[PRODUZIDAS]]*VLOOKUP(Tabela2256789101112131415[[#This Row],[SKU]],Tabela24[#All],14,0)</f>
        <v>0.54545454545454541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>
        <v>3</v>
      </c>
      <c r="E361" s="2">
        <f>Tabela2256789101112131415[[#This Row],[PRODUZIDAS]]*VLOOKUP(Tabela2256789101112131415[[#This Row],[SKU]],Tabela24[#All],14,0)</f>
        <v>0.81818181818181812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>
        <v>40</v>
      </c>
      <c r="E408" s="2">
        <f>Tabela2256789101112131415[[#This Row],[PRODUZIDAS]]*VLOOKUP(Tabela2256789101112131415[[#This Row],[SKU]],Tabela24[#All],14,0)</f>
        <v>7.8285714285714283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>
        <v>6</v>
      </c>
      <c r="E422" s="2">
        <f>Tabela2256789101112131415[[#This Row],[PRODUZIDAS]]*VLOOKUP(Tabela2256789101112131415[[#This Row],[SKU]],Tabela24[#All],14,0)</f>
        <v>1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>
        <v>59</v>
      </c>
      <c r="E638" s="2">
        <f>Tabela2256789101112131415[[#This Row],[PRODUZIDAS]]*VLOOKUP(Tabela2256789101112131415[[#This Row],[SKU]],Tabela24[#All],14,0)</f>
        <v>15.202333333333332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>
        <v>10</v>
      </c>
      <c r="E660" s="2">
        <f>Tabela2256789101112131415[[#This Row],[PRODUZIDAS]]*VLOOKUP(Tabela2256789101112131415[[#This Row],[SKU]],Tabela24[#All],14,0)</f>
        <v>2.5771428571428574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>
        <v>16</v>
      </c>
      <c r="E664" s="2">
        <f>Tabela2256789101112131415[[#This Row],[PRODUZIDAS]]*VLOOKUP(Tabela2256789101112131415[[#This Row],[SKU]],Tabela24[#All],14,0)</f>
        <v>4.1234285714285717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>
        <v>3</v>
      </c>
      <c r="E787" s="2">
        <f>Tabela2256789101112131415[[#This Row],[PRODUZIDAS]]*VLOOKUP(Tabela2256789101112131415[[#This Row],[SKU]],Tabela24[#All],14,0)</f>
        <v>0.82199999999999984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>
        <v>1</v>
      </c>
      <c r="E800" s="2">
        <f>Tabela2256789101112131415[[#This Row],[PRODUZIDAS]]*VLOOKUP(Tabela2256789101112131415[[#This Row],[SKU]],Tabela24[#All],14,0)</f>
        <v>0.27272727272727271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>
        <v>1</v>
      </c>
      <c r="E802" s="2">
        <f>Tabela2256789101112131415[[#This Row],[PRODUZIDAS]]*VLOOKUP(Tabela2256789101112131415[[#This Row],[SKU]],Tabela24[#All],14,0)</f>
        <v>0.27272727272727271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2025-04-04T11:00:33Z</dcterms:modified>
</cp:coreProperties>
</file>