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3-2025\"/>
    </mc:Choice>
  </mc:AlternateContent>
  <xr:revisionPtr revIDLastSave="0" documentId="13_ncr:1_{6A21C35A-62B3-46D9-B12E-5790F048B3C1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<sst xmlns="http://schemas.openxmlformats.org/spreadsheetml/2006/main" count="26032" uniqueCount="1899">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</sst>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45744</v>
      </c>
      <c r="C2" s="31"/>
      <c r="D2" s="33">
        <f>SUM(Tabela15[VALOR])</f>
        <v>3631.0079282409988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182.25857695942335</v>
      </c>
      <c r="D7" s="26"/>
      <c r="E7" s="26">
        <f>Tabela15[[#This Row],[VALOR]]-Tabela15[[#This Row],[Custo Setor]]</f>
        <v>182.25857695942335</v>
      </c>
    </row>
    <row r="8" spans="2:5" x14ac:dyDescent="0.25">
      <c r="B8" t="s">
        <v>1883</v>
      </c>
      <c r="C8" s="21">
        <f t="array" ref="C8">'2 - CORTE VOIL'!G4</f>
        <v>473.60859714285709</v>
      </c>
      <c r="D8" s="26"/>
      <c r="E8" s="26">
        <f>Tabela15[[#This Row],[VALOR]]-Tabela15[[#This Row],[Custo Setor]]</f>
        <v>473.60859714285709</v>
      </c>
    </row>
    <row r="9" spans="2:5" x14ac:dyDescent="0.25">
      <c r="B9" t="s">
        <v>1885</v>
      </c>
      <c r="C9" s="21">
        <f t="array" ref="C9">'3 - BAINHA CONTINUA'!G4</f>
        <v>158.40473</v>
      </c>
      <c r="D9" s="26"/>
      <c r="E9" s="26">
        <f>Tabela15[[#This Row],[VALOR]]-Tabela15[[#This Row],[Custo Setor]]</f>
        <v>158.40473</v>
      </c>
    </row>
    <row r="10" spans="2:5" x14ac:dyDescent="0.25">
      <c r="B10" t="s">
        <v>1884</v>
      </c>
      <c r="C10" s="21">
        <f t="array" ref="C10">'4 - BARRADO'!G4</f>
        <v>489.36176904761902</v>
      </c>
      <c r="D10" s="26"/>
      <c r="E10" s="26">
        <f>Tabela15[[#This Row],[VALOR]]-Tabela15[[#This Row],[Custo Setor]]</f>
        <v>489.36176904761902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237.49792179972729</v>
      </c>
      <c r="D13" s="26"/>
      <c r="E13" s="26">
        <f>Tabela15[[#This Row],[VALOR]]-Tabela15[[#This Row],[Custo Setor]]</f>
        <v>237.49792179972729</v>
      </c>
    </row>
    <row r="14" spans="2:5" x14ac:dyDescent="0.25">
      <c r="B14" t="s">
        <v>1889</v>
      </c>
      <c r="C14" s="21">
        <f>'8 - ACABAMENTO'!G4</f>
        <v>339.00164308624886</v>
      </c>
      <c r="D14" s="26"/>
      <c r="E14" s="26">
        <f>Tabela15[[#This Row],[VALOR]]-Tabela15[[#This Row],[Custo Setor]]</f>
        <v>339.00164308624886</v>
      </c>
    </row>
    <row r="15" spans="2:5" x14ac:dyDescent="0.25">
      <c r="B15" t="s">
        <v>1890</v>
      </c>
      <c r="C15" s="21">
        <f t="array" ref="C15">'9 - FURO'!G4</f>
        <v>250.77979673253469</v>
      </c>
      <c r="D15" s="26"/>
      <c r="E15" s="26">
        <f>Tabela15[[#This Row],[VALOR]]-Tabela15[[#This Row],[Custo Setor]]</f>
        <v>250.77979673253469</v>
      </c>
    </row>
    <row r="16" spans="2:5" x14ac:dyDescent="0.25">
      <c r="B16" t="s">
        <v>1891</v>
      </c>
      <c r="C16" s="21">
        <f t="array" ref="C16">'10 - ILHOS'!G4</f>
        <v>376.55372592954984</v>
      </c>
      <c r="D16" s="26"/>
      <c r="E16" s="26">
        <f>Tabela15[[#This Row],[VALOR]]-Tabela15[[#This Row],[Custo Setor]]</f>
        <v>376.55372592954984</v>
      </c>
    </row>
    <row r="17" spans="2:5" x14ac:dyDescent="0.25">
      <c r="B17" t="s">
        <v>1892</v>
      </c>
      <c r="C17" s="21">
        <f t="array" ref="C17">'11 - DOBRA'!G4</f>
        <v>919.2609552624865</v>
      </c>
      <c r="D17" s="26"/>
      <c r="E17" s="26">
        <f>Tabela15[[#This Row],[VALOR]]-Tabela15[[#This Row],[Custo Setor]]</f>
        <v>919.2609552624865</v>
      </c>
    </row>
    <row r="18" spans="2:5" x14ac:dyDescent="0.25">
      <c r="B18" t="s">
        <v>1893</v>
      </c>
      <c r="C18" s="21">
        <f t="array" ref="C18">'12 - EMBALAGEM'!G4</f>
        <v>204.28021228055249</v>
      </c>
      <c r="D18" s="26"/>
      <c r="E18" s="26">
        <f>Tabela15[[#This Row],[VALOR]]-Tabela15[[#This Row],[Custo Setor]]</f>
        <v>204.28021228055249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3631.0079282409988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9" workbookViewId="0">
      <selection activeCell="D34" sqref="D34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182.25857695942335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>
        <v>9</v>
      </c>
      <c r="E33" s="2">
        <f>Tabela2[[#This Row],[PRODUZIDAS]]*VLOOKUP(Tabela2[[#This Row],[SKU]],Tabela24[#All],3,0)</f>
        <v>2.3178082191780822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>
        <v>10</v>
      </c>
      <c r="E67" s="2">
        <f>Tabela2[[#This Row],[PRODUZIDAS]]*VLOOKUP(Tabela2[[#This Row],[SKU]],Tabela24[#All],3,0)</f>
        <v>2.7089999999999996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>
        <v>5</v>
      </c>
      <c r="E78" s="2">
        <f>Tabela2[[#This Row],[PRODUZIDAS]]*VLOOKUP(Tabela2[[#This Row],[SKU]],Tabela24[#All],3,0)</f>
        <v>1.3544999999999998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>
        <v>123</v>
      </c>
      <c r="E116" s="2">
        <f>Tabela2[[#This Row],[PRODUZIDAS]]*VLOOKUP(Tabela2[[#This Row],[SKU]],Tabela24[#All],3,0)</f>
        <v>19.010879999999997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>
        <v>28</v>
      </c>
      <c r="E188" s="2">
        <f>Tabela2[[#This Row],[PRODUZIDAS]]*VLOOKUP(Tabela2[[#This Row],[SKU]],Tabela24[#All],3,0)</f>
        <v>10.8276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>
        <v>50</v>
      </c>
      <c r="E200" s="2">
        <f>Tabela2[[#This Row],[PRODUZIDAS]]*VLOOKUP(Tabela2[[#This Row],[SKU]],Tabela24[#All],3,0)</f>
        <v>7.7279999999999989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>
        <v>10</v>
      </c>
      <c r="E203" s="2">
        <f>Tabela2[[#This Row],[PRODUZIDAS]]*VLOOKUP(Tabela2[[#This Row],[SKU]],Tabela24[#All],3,0)</f>
        <v>3.2208333333333332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>
        <v>116</v>
      </c>
      <c r="E207" s="2">
        <f>Tabela2[[#This Row],[PRODUZIDAS]]*VLOOKUP(Tabela2[[#This Row],[SKU]],Tabela24[#All],3,0)</f>
        <v>37.486622073578602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>
        <v>100</v>
      </c>
      <c r="E210" s="2">
        <f>Tabela2[[#This Row],[PRODUZIDAS]]*VLOOKUP(Tabela2[[#This Row],[SKU]],Tabela24[#All],3,0)</f>
        <v>32.208333333333336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>
        <v>3</v>
      </c>
      <c r="E234" s="2">
        <f>Tabela2[[#This Row],[PRODUZIDAS]]*VLOOKUP(Tabela2[[#This Row],[SKU]],Tabela24[#All],3,0)</f>
        <v>0.96642857142857153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>
        <v>100</v>
      </c>
      <c r="E657" s="2">
        <f>Tabela2[[#This Row],[PRODUZIDAS]]*VLOOKUP(Tabela2[[#This Row],[SKU]],Tabela24[#All],3,0)</f>
        <v>32.214285714285715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>
        <v>100</v>
      </c>
      <c r="E660" s="2">
        <f>Tabela2[[#This Row],[PRODUZIDAS]]*VLOOKUP(Tabela2[[#This Row],[SKU]],Tabela24[#All],3,0)</f>
        <v>32.214285714285715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topLeftCell="A97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473.60859714285709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>
        <v>111.5</v>
      </c>
      <c r="E108" s="2">
        <f>Tabela225[[#This Row],[PRODUZIDAS]]*VLOOKUP(Tabela225[[#This Row],[SKU]],Tabela24[#All],4,0)</f>
        <v>60.317039999999999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>
        <v>90</v>
      </c>
      <c r="E115" s="2">
        <f>Tabela225[[#This Row],[PRODUZIDAS]]*VLOOKUP(Tabela225[[#This Row],[SKU]],Tabela24[#All],4,0)</f>
        <v>48.686399999999999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>
        <v>108</v>
      </c>
      <c r="E128" s="2">
        <f>Tabela225[[#This Row],[PRODUZIDAS]]*VLOOKUP(Tabela225[[#This Row],[SKU]],Tabela24[#All],4,0)</f>
        <v>100.18079999999999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>
        <v>132.5</v>
      </c>
      <c r="E203" s="2">
        <f>Tabela225[[#This Row],[PRODUZIDAS]]*VLOOKUP(Tabela225[[#This Row],[SKU]],Tabela24[#All],4,0)</f>
        <v>122.90699999999998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>
        <v>95.5</v>
      </c>
      <c r="E225" s="2">
        <f>Tabela225[[#This Row],[PRODUZIDAS]]*VLOOKUP(Tabela225[[#This Row],[SKU]],Tabela24[#All],4,0)</f>
        <v>141.51735714285712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topLeftCell="A129" workbookViewId="0">
      <selection activeCell="D153" sqref="D153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158.40473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>
        <v>80.83</v>
      </c>
      <c r="E152" s="2">
        <f>Tabela2256[[#This Row],[PRODUZIDAS]]*VLOOKUP(Tabela2256[[#This Row],[SKU]],Tabela24[#All],5,0)</f>
        <v>36.454329999999999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>
        <v>123.33</v>
      </c>
      <c r="E225" s="2">
        <f>Tabela2256[[#This Row],[PRODUZIDAS]]*VLOOKUP(Tabela2256[[#This Row],[SKU]],Tabela24[#All],5,0)</f>
        <v>55.621830000000003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>
        <v>41.66</v>
      </c>
      <c r="E227" s="2">
        <f>Tabela2256[[#This Row],[PRODUZIDAS]]*VLOOKUP(Tabela2256[[#This Row],[SKU]],Tabela24[#All],5,0)</f>
        <v>18.78866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>
        <v>105.41</v>
      </c>
      <c r="E232" s="2">
        <f>Tabela2256[[#This Row],[PRODUZIDAS]]*VLOOKUP(Tabela2256[[#This Row],[SKU]],Tabela24[#All],5,0)</f>
        <v>47.539909999999999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193" sqref="D193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489.36176904761902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>
        <v>155.5</v>
      </c>
      <c r="E108" s="2">
        <f>Tabela22567[[#This Row],[PRODUZIDAS]]*VLOOKUP(Tabela22567[[#This Row],[SKU]],Tabela24[#All],6,0)</f>
        <v>180.25559999999996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>
        <v>20</v>
      </c>
      <c r="E111" s="2">
        <f>Tabela22567[[#This Row],[PRODUZIDAS]]*VLOOKUP(Tabela22567[[#This Row],[SKU]],Tabela24[#All],6,0)</f>
        <v>23.183999999999997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>
        <v>40</v>
      </c>
      <c r="E115" s="2">
        <f>Tabela22567[[#This Row],[PRODUZIDAS]]*VLOOKUP(Tabela22567[[#This Row],[SKU]],Tabela24[#All],6,0)</f>
        <v>46.367999999999995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>
        <v>15</v>
      </c>
      <c r="E192" s="2">
        <f>Tabela22567[[#This Row],[PRODUZIDAS]]*VLOOKUP(Tabela22567[[#This Row],[SKU]],Tabela24[#All],6,0)</f>
        <v>17.387999999999998</v>
      </c>
    </row>
    <row r="193" spans="2:5" x14ac:dyDescent="0.25">
      <c r="B193" s="3" t="s">
        <v>376</v>
      </c>
      <c r="C193" s="3" t="s">
        <v>377</v>
      </c>
      <c r="D193" s="1">
        <v>26</v>
      </c>
      <c r="E193" s="2">
        <f>Tabela22567[[#This Row],[PRODUZIDAS]]*VLOOKUP(Tabela22567[[#This Row],[SKU]],Tabela24[#All],6,0)</f>
        <v>30.139199999999995</v>
      </c>
    </row>
    <row r="194" spans="2:5" x14ac:dyDescent="0.25">
      <c r="B194" s="3" t="s">
        <v>378</v>
      </c>
      <c r="C194" s="3" t="s">
        <v>379</v>
      </c>
      <c r="D194" s="1">
        <v>68</v>
      </c>
      <c r="E194" s="2">
        <f>Tabela22567[[#This Row],[PRODUZIDAS]]*VLOOKUP(Tabela22567[[#This Row],[SKU]],Tabela24[#All],6,0)</f>
        <v>78.82559999999998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>
        <v>21</v>
      </c>
      <c r="E212" s="2">
        <f>Tabela22567[[#This Row],[PRODUZIDAS]]*VLOOKUP(Tabela22567[[#This Row],[SKU]],Tabela24[#All],6,0)</f>
        <v>27.055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>
        <v>30</v>
      </c>
      <c r="E225" s="2">
        <f>Tabela22567[[#This Row],[PRODUZIDAS]]*VLOOKUP(Tabela22567[[#This Row],[SKU]],Tabela24[#All],6,0)</f>
        <v>38.657142857142858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>
        <v>5.5</v>
      </c>
      <c r="E230" s="2">
        <f>Tabela22567[[#This Row],[PRODUZIDAS]]*VLOOKUP(Tabela22567[[#This Row],[SKU]],Tabela24[#All],6,0)</f>
        <v>7.0871428571428581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>
        <v>20.5</v>
      </c>
      <c r="E321" s="2">
        <f>Tabela22567[[#This Row],[PRODUZIDAS]]*VLOOKUP(Tabela22567[[#This Row],[SKU]],Tabela24[#All],6,0)</f>
        <v>40.402083333333323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237.49792179972729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>
        <v>3</v>
      </c>
      <c r="E13" s="2">
        <f>Tabela225678910[[#This Row],[PRODUZIDAS]]*VLOOKUP(Tabela225678910[[#This Row],[SKU]],Tabela24[#All],9,0)</f>
        <v>1.2260869565217389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>
        <v>10</v>
      </c>
      <c r="E67" s="2">
        <f>Tabela225678910[[#This Row],[PRODUZIDAS]]*VLOOKUP(Tabela225678910[[#This Row],[SKU]],Tabela24[#All],9,0)</f>
        <v>7.352999999999998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>
        <v>1</v>
      </c>
      <c r="E78" s="2">
        <f>Tabela225678910[[#This Row],[PRODUZIDAS]]*VLOOKUP(Tabela225678910[[#This Row],[SKU]],Tabela24[#All],9,0)</f>
        <v>0.73529999999999984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>
        <v>50</v>
      </c>
      <c r="E123" s="2">
        <f>Tabela225678910[[#This Row],[PRODUZIDAS]]*VLOOKUP(Tabela225678910[[#This Row],[SKU]],Tabela24[#All],9,0)</f>
        <v>48.3125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>
        <v>130</v>
      </c>
      <c r="E194" s="2">
        <f>Tabela225678910[[#This Row],[PRODUZIDAS]]*VLOOKUP(Tabela225678910[[#This Row],[SKU]],Tabela24[#All],9,0)</f>
        <v>83.72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>
        <v>10</v>
      </c>
      <c r="E203" s="2">
        <f>Tabela225678910[[#This Row],[PRODUZIDAS]]*VLOOKUP(Tabela225678910[[#This Row],[SKU]],Tabela24[#All],9,0)</f>
        <v>9.6624999999999996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>
        <v>10</v>
      </c>
      <c r="E216" s="2">
        <f>Tabela225678910[[#This Row],[PRODUZIDAS]]*VLOOKUP(Tabela225678910[[#This Row],[SKU]],Tabela24[#All],9,0)</f>
        <v>9.6624999999999996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>
        <v>3</v>
      </c>
      <c r="E234" s="2">
        <f>Tabela225678910[[#This Row],[PRODUZIDAS]]*VLOOKUP(Tabela225678910[[#This Row],[SKU]],Tabela24[#All],9,0)</f>
        <v>3.0925714285714285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>
        <v>20</v>
      </c>
      <c r="E259" s="2">
        <f>Tabela225678910[[#This Row],[PRODUZIDAS]]*VLOOKUP(Tabela225678910[[#This Row],[SKU]],Tabela24[#All],9,0)</f>
        <v>30.181463414634152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>
        <v>12</v>
      </c>
      <c r="E440" s="2">
        <f>Tabela225678910[[#This Row],[PRODUZIDAS]]*VLOOKUP(Tabela225678910[[#This Row],[SKU]],Tabela24[#All],9,0)</f>
        <v>11.352000000000002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>
        <v>50</v>
      </c>
      <c r="E557" s="2">
        <f>Tabela225678910[[#This Row],[PRODUZIDAS]]*VLOOKUP(Tabela225678910[[#This Row],[SKU]],Tabela24[#All],9,0)</f>
        <v>32.200000000000003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217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339.00164308624886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>
        <v>3</v>
      </c>
      <c r="E27" s="2">
        <f>Tabela22567891011[[#This Row],[PRODUZIDAS]]*VLOOKUP(Tabela22567891011[[#This Row],[SKU]],Tabela24[#All],10,0)</f>
        <v>1.9315068493150687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>
        <v>10</v>
      </c>
      <c r="E67" s="2">
        <f>Tabela22567891011[[#This Row],[PRODUZIDAS]]*VLOOKUP(Tabela22567891011[[#This Row],[SKU]],Tabela24[#All],10,0)</f>
        <v>7.9979999999999984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>
        <v>36</v>
      </c>
      <c r="E78" s="2">
        <f>Tabela22567891011[[#This Row],[PRODUZIDAS]]*VLOOKUP(Tabela22567891011[[#This Row],[SKU]],Tabela24[#All],10,0)</f>
        <v>28.792799999999993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>
        <v>85</v>
      </c>
      <c r="E126" s="2">
        <f>Tabela22567891011[[#This Row],[PRODUZIDAS]]*VLOOKUP(Tabela22567891011[[#This Row],[SKU]],Tabela24[#All],10,0)</f>
        <v>76.65583333333332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>
        <v>127</v>
      </c>
      <c r="E192" s="2">
        <f>Tabela22567891011[[#This Row],[PRODUZIDAS]]*VLOOKUP(Tabela22567891011[[#This Row],[SKU]],Tabela24[#All],10,0)</f>
        <v>81.787999999999997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>
        <v>10</v>
      </c>
      <c r="E203" s="2">
        <f>Tabela22567891011[[#This Row],[PRODUZIDAS]]*VLOOKUP(Tabela22567891011[[#This Row],[SKU]],Tabela24[#All],10,0)</f>
        <v>9.0183333333333309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26</v>
      </c>
      <c r="E231" s="2">
        <f>Tabela22567891011[[#This Row],[PRODUZIDAS]]*VLOOKUP(Tabela22567891011[[#This Row],[SKU]],Tabela24[#All],10,0)</f>
        <v>30.152571428571427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>
        <v>3</v>
      </c>
      <c r="E234" s="2">
        <f>Tabela22567891011[[#This Row],[PRODUZIDAS]]*VLOOKUP(Tabela22567891011[[#This Row],[SKU]],Tabela24[#All],10,0)</f>
        <v>3.4791428571428571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>
        <v>49.5</v>
      </c>
      <c r="E259" s="2">
        <f>Tabela22567891011[[#This Row],[PRODUZIDAS]]*VLOOKUP(Tabela22567891011[[#This Row],[SKU]],Tabela24[#All],10,0)</f>
        <v>74.699121951219524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>
        <v>10</v>
      </c>
      <c r="E263" s="2">
        <f>Tabela22567891011[[#This Row],[PRODUZIDAS]]*VLOOKUP(Tabela22567891011[[#This Row],[SKU]],Tabela24[#All],10,0)</f>
        <v>15.468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>
        <v>10</v>
      </c>
      <c r="E581" s="2">
        <f>Tabela22567891011[[#This Row],[PRODUZIDAS]]*VLOOKUP(Tabela22567891011[[#This Row],[SKU]],Tabela24[#All],10,0)</f>
        <v>9.0183333333333309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241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250.77979673253469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>
        <v>3</v>
      </c>
      <c r="E27" s="2">
        <f>Tabela2256789101112[[#This Row],[PRODUZIDAS]]*VLOOKUP(Tabela2256789101112[[#This Row],[SKU]],Tabela24[#All],11,0)</f>
        <v>2.3178082191780818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>
        <v>10</v>
      </c>
      <c r="E67" s="2">
        <f>Tabela2256789101112[[#This Row],[PRODUZIDAS]]*VLOOKUP(Tabela2256789101112[[#This Row],[SKU]],Tabela24[#All],11,0)</f>
        <v>8.3849999999999998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>
        <v>104.5</v>
      </c>
      <c r="E92" s="2">
        <f>Tabela2256789101112[[#This Row],[PRODUZIDAS]]*VLOOKUP(Tabela2256789101112[[#This Row],[SKU]],Tabela24[#All],11,0)</f>
        <v>87.623249999999985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>
        <v>19.5</v>
      </c>
      <c r="E156" s="2">
        <f>Tabela2256789101112[[#This Row],[PRODUZIDAS]]*VLOOKUP(Tabela2256789101112[[#This Row],[SKU]],Tabela24[#All],11,0)</f>
        <v>15.076285714285714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>
        <v>117</v>
      </c>
      <c r="E192" s="2">
        <f>Tabela2256789101112[[#This Row],[PRODUZIDAS]]*VLOOKUP(Tabela2256789101112[[#This Row],[SKU]],Tabela24[#All],11,0)</f>
        <v>76.854960000000005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>
        <v>10</v>
      </c>
      <c r="E203" s="2">
        <f>Tabela2256789101112[[#This Row],[PRODUZIDAS]]*VLOOKUP(Tabela2256789101112[[#This Row],[SKU]],Tabela24[#All],11,0)</f>
        <v>7.0858333333333325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>
        <v>3</v>
      </c>
      <c r="E234" s="2">
        <f>Tabela2256789101112[[#This Row],[PRODUZIDAS]]*VLOOKUP(Tabela2256789101112[[#This Row],[SKU]],Tabela24[#All],11,0)</f>
        <v>2.3194285714285714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>
        <v>49.5</v>
      </c>
      <c r="E259" s="2">
        <f>Tabela2256789101112[[#This Row],[PRODUZIDAS]]*VLOOKUP(Tabela2256789101112[[#This Row],[SKU]],Tabela24[#All],11,0)</f>
        <v>34.23709756097562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>
        <v>10</v>
      </c>
      <c r="E263" s="2">
        <f>Tabela2256789101112[[#This Row],[PRODUZIDAS]]*VLOOKUP(Tabela2256789101112[[#This Row],[SKU]],Tabela24[#All],11,0)</f>
        <v>7.089500000000001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>
        <v>6</v>
      </c>
      <c r="E274" s="2">
        <f>Tabela2256789101112[[#This Row],[PRODUZIDAS]]*VLOOKUP(Tabela2256789101112[[#This Row],[SKU]],Tabela24[#All],11,0)</f>
        <v>2.7047999999999996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>
        <v>10</v>
      </c>
      <c r="E581" s="2">
        <f>Tabela2256789101112[[#This Row],[PRODUZIDAS]]*VLOOKUP(Tabela2256789101112[[#This Row],[SKU]],Tabela24[#All],11,0)</f>
        <v>7.0858333333333325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topLeftCell="A57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376.55372592954984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>
        <v>3</v>
      </c>
      <c r="E27" s="2">
        <f>Tabela225678910111213[[#This Row],[PRODUZIDAS]]*VLOOKUP(Tabela225678910111213[[#This Row],[SKU]],Tabela24[#All],12,0)</f>
        <v>3.2835616438356161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>
        <v>10</v>
      </c>
      <c r="E67" s="2">
        <f>Tabela225678910111213[[#This Row],[PRODUZIDAS]]*VLOOKUP(Tabela225678910111213[[#This Row],[SKU]],Tabela24[#All],12,0)</f>
        <v>10.964999999999998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>
        <v>3</v>
      </c>
      <c r="E69" s="2">
        <f>Tabela225678910111213[[#This Row],[PRODUZIDAS]]*VLOOKUP(Tabela225678910111213[[#This Row],[SKU]],Tabela24[#All],12,0)</f>
        <v>3.2894999999999994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>
        <v>104.5</v>
      </c>
      <c r="E78" s="2">
        <f>Tabela225678910111213[[#This Row],[PRODUZIDAS]]*VLOOKUP(Tabela225678910111213[[#This Row],[SKU]],Tabela24[#All],12,0)</f>
        <v>114.58424999999998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>
        <v>22</v>
      </c>
      <c r="E117" s="2">
        <f>Tabela225678910111213[[#This Row],[PRODUZIDAS]]*VLOOKUP(Tabela225678910111213[[#This Row],[SKU]],Tabela24[#All],12,0)</f>
        <v>24.085599999999996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>
        <v>8</v>
      </c>
      <c r="E203" s="2">
        <f>Tabela225678910111213[[#This Row],[PRODUZIDAS]]*VLOOKUP(Tabela225678910111213[[#This Row],[SKU]],Tabela24[#All],12,0)</f>
        <v>7.2146666666666652</v>
      </c>
    </row>
    <row r="204" spans="2:5" x14ac:dyDescent="0.25">
      <c r="B204" s="3" t="s">
        <v>398</v>
      </c>
      <c r="C204" s="3" t="s">
        <v>399</v>
      </c>
      <c r="D204" s="1">
        <v>34</v>
      </c>
      <c r="E204" s="2">
        <f>Tabela225678910111213[[#This Row],[PRODUZIDAS]]*VLOOKUP(Tabela225678910111213[[#This Row],[SKU]],Tabela24[#All],12,0)</f>
        <v>30.662333333333326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>
        <v>35</v>
      </c>
      <c r="E208" s="2">
        <f>Tabela225678910111213[[#This Row],[PRODUZIDAS]]*VLOOKUP(Tabela225678910111213[[#This Row],[SKU]],Tabela24[#All],12,0)</f>
        <v>31.564166666666662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>
        <v>4.5</v>
      </c>
      <c r="E227" s="2">
        <f>Tabela225678910111213[[#This Row],[PRODUZIDAS]]*VLOOKUP(Tabela225678910111213[[#This Row],[SKU]],Tabela24[#All],12,0)</f>
        <v>4.9287857142857137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>
        <v>7</v>
      </c>
      <c r="E230" s="2">
        <f>Tabela225678910111213[[#This Row],[PRODUZIDAS]]*VLOOKUP(Tabela225678910111213[[#This Row],[SKU]],Tabela24[#All],12,0)</f>
        <v>7.6669999999999998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>
        <v>6</v>
      </c>
      <c r="E274" s="2">
        <f>Tabela225678910111213[[#This Row],[PRODUZIDAS]]*VLOOKUP(Tabela225678910111213[[#This Row],[SKU]],Tabela24[#All],12,0)</f>
        <v>5.0231999999999992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>
        <v>10</v>
      </c>
      <c r="E581" s="2">
        <f>Tabela225678910111213[[#This Row],[PRODUZIDAS]]*VLOOKUP(Tabela225678910111213[[#This Row],[SKU]],Tabela24[#All],12,0)</f>
        <v>9.0183333333333309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>
        <v>15.5</v>
      </c>
      <c r="E593" s="2">
        <f>Tabela225678910111213[[#This Row],[PRODUZIDAS]]*VLOOKUP(Tabela225678910111213[[#This Row],[SKU]],Tabela24[#All],12,0)</f>
        <v>16.976928571428569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>
        <v>98</v>
      </c>
      <c r="E634" s="2">
        <f>Tabela225678910111213[[#This Row],[PRODUZIDAS]]*VLOOKUP(Tabela225678910111213[[#This Row],[SKU]],Tabela24[#All],12,0)</f>
        <v>107.29039999999998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919.2609552624865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>
        <v>2</v>
      </c>
      <c r="E6" s="2">
        <f>Tabela22567891011121314[[#This Row],[PRODUZIDAS]]*VLOOKUP(Tabela22567891011121314[[#This Row],[SKU]],Tabela24[#All],13,0)</f>
        <v>2.4521739130434783</v>
      </c>
    </row>
    <row r="7" spans="2:9" x14ac:dyDescent="0.25">
      <c r="B7" s="3" t="s">
        <v>4</v>
      </c>
      <c r="C7" s="3" t="s">
        <v>5</v>
      </c>
      <c r="D7" s="1">
        <v>2</v>
      </c>
      <c r="E7" s="2">
        <f>Tabela22567891011121314[[#This Row],[PRODUZIDAS]]*VLOOKUP(Tabela22567891011121314[[#This Row],[SKU]],Tabela24[#All],13,0)</f>
        <v>2.4521739130434783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>
        <v>90</v>
      </c>
      <c r="E27" s="2">
        <f>Tabela22567891011121314[[#This Row],[PRODUZIDAS]]*VLOOKUP(Tabela22567891011121314[[#This Row],[SKU]],Tabela24[#All],13,0)</f>
        <v>104.30136986301368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>
        <v>30</v>
      </c>
      <c r="E41" s="2">
        <f>Tabela22567891011121314[[#This Row],[PRODUZIDAS]]*VLOOKUP(Tabela22567891011121314[[#This Row],[SKU]],Tabela24[#All],13,0)</f>
        <v>34.767123287671225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>
        <v>10</v>
      </c>
      <c r="E67" s="2">
        <f>Tabela22567891011121314[[#This Row],[PRODUZIDAS]]*VLOOKUP(Tabela22567891011121314[[#This Row],[SKU]],Tabela24[#All],13,0)</f>
        <v>11.609999999999998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>
        <v>104</v>
      </c>
      <c r="E78" s="2">
        <f>Tabela22567891011121314[[#This Row],[PRODUZIDAS]]*VLOOKUP(Tabela22567891011121314[[#This Row],[SKU]],Tabela24[#All],13,0)</f>
        <v>120.74399999999999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>
        <v>10</v>
      </c>
      <c r="E113" s="2">
        <f>Tabela22567891011121314[[#This Row],[PRODUZIDAS]]*VLOOKUP(Tabela22567891011121314[[#This Row],[SKU]],Tabela24[#All],13,0)</f>
        <v>11.591999999999999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>
        <v>17</v>
      </c>
      <c r="E117" s="2">
        <f>Tabela22567891011121314[[#This Row],[PRODUZIDAS]]*VLOOKUP(Tabela22567891011121314[[#This Row],[SKU]],Tabela24[#All],13,0)</f>
        <v>19.706399999999995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>
        <v>5</v>
      </c>
      <c r="E122" s="2">
        <f>Tabela22567891011121314[[#This Row],[PRODUZIDAS]]*VLOOKUP(Tabela22567891011121314[[#This Row],[SKU]],Tabela24[#All],13,0)</f>
        <v>5.7974999999999985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>
        <v>75</v>
      </c>
      <c r="E144" s="2">
        <f>Tabela22567891011121314[[#This Row],[PRODUZIDAS]]*VLOOKUP(Tabela22567891011121314[[#This Row],[SKU]],Tabela24[#All],13,0)</f>
        <v>86.978571428571428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>
        <v>11</v>
      </c>
      <c r="E146" s="2">
        <f>Tabela22567891011121314[[#This Row],[PRODUZIDAS]]*VLOOKUP(Tabela22567891011121314[[#This Row],[SKU]],Tabela24[#All],13,0)</f>
        <v>12.756857142857143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>
        <v>49</v>
      </c>
      <c r="E152" s="2">
        <f>Tabela22567891011121314[[#This Row],[PRODUZIDAS]]*VLOOKUP(Tabela22567891011121314[[#This Row],[SKU]],Tabela24[#All],13,0)</f>
        <v>56.826000000000001</v>
      </c>
    </row>
    <row r="153" spans="2:5" x14ac:dyDescent="0.25">
      <c r="B153" s="3" t="s">
        <v>296</v>
      </c>
      <c r="C153" s="3" t="s">
        <v>297</v>
      </c>
      <c r="D153" s="1">
        <v>8</v>
      </c>
      <c r="E153" s="2">
        <f>Tabela22567891011121314[[#This Row],[PRODUZIDAS]]*VLOOKUP(Tabela22567891011121314[[#This Row],[SKU]],Tabela24[#All],13,0)</f>
        <v>9.2777142857142856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>
        <v>3</v>
      </c>
      <c r="E171" s="2">
        <f>Tabela22567891011121314[[#This Row],[PRODUZIDAS]]*VLOOKUP(Tabela22567891011121314[[#This Row],[SKU]],Tabela24[#All],13,0)</f>
        <v>3.4791428571428571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>
        <v>39</v>
      </c>
      <c r="E192" s="2">
        <f>Tabela22567891011121314[[#This Row],[PRODUZIDAS]]*VLOOKUP(Tabela22567891011121314[[#This Row],[SKU]],Tabela24[#All],13,0)</f>
        <v>45.208799999999989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>
        <v>1</v>
      </c>
      <c r="E195" s="2">
        <f>Tabela22567891011121314[[#This Row],[PRODUZIDAS]]*VLOOKUP(Tabela22567891011121314[[#This Row],[SKU]],Tabela24[#All],13,0)</f>
        <v>1.1591999999999998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>
        <v>37</v>
      </c>
      <c r="E197" s="2">
        <f>Tabela22567891011121314[[#This Row],[PRODUZIDAS]]*VLOOKUP(Tabela22567891011121314[[#This Row],[SKU]],Tabela24[#All],13,0)</f>
        <v>42.890399999999993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>
        <v>10</v>
      </c>
      <c r="E203" s="2">
        <f>Tabela22567891011121314[[#This Row],[PRODUZIDAS]]*VLOOKUP(Tabela22567891011121314[[#This Row],[SKU]],Tabela24[#All],13,0)</f>
        <v>11.594999999999997</v>
      </c>
    </row>
    <row r="204" spans="2:5" x14ac:dyDescent="0.25">
      <c r="B204" s="3" t="s">
        <v>398</v>
      </c>
      <c r="C204" s="3" t="s">
        <v>399</v>
      </c>
      <c r="D204" s="1">
        <v>12</v>
      </c>
      <c r="E204" s="2">
        <f>Tabela22567891011121314[[#This Row],[PRODUZIDAS]]*VLOOKUP(Tabela22567891011121314[[#This Row],[SKU]],Tabela24[#All],13,0)</f>
        <v>13.913999999999998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>
        <v>34</v>
      </c>
      <c r="E208" s="2">
        <f>Tabela22567891011121314[[#This Row],[PRODUZIDAS]]*VLOOKUP(Tabela22567891011121314[[#This Row],[SKU]],Tabela24[#All],13,0)</f>
        <v>39.422999999999995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>
        <v>3</v>
      </c>
      <c r="E210" s="2">
        <f>Tabela22567891011121314[[#This Row],[PRODUZIDAS]]*VLOOKUP(Tabela22567891011121314[[#This Row],[SKU]],Tabela24[#All],13,0)</f>
        <v>3.4784999999999995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>
        <v>7</v>
      </c>
      <c r="E226" s="2">
        <f>Tabela22567891011121314[[#This Row],[PRODUZIDAS]]*VLOOKUP(Tabela22567891011121314[[#This Row],[SKU]],Tabela24[#All],13,0)</f>
        <v>8.1180000000000003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>
        <v>11</v>
      </c>
      <c r="E230" s="2">
        <f>Tabela22567891011121314[[#This Row],[PRODUZIDAS]]*VLOOKUP(Tabela22567891011121314[[#This Row],[SKU]],Tabela24[#All],13,0)</f>
        <v>12.756857142857143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>
        <v>13</v>
      </c>
      <c r="E273" s="2">
        <f>Tabela22567891011121314[[#This Row],[PRODUZIDAS]]*VLOOKUP(Tabela22567891011121314[[#This Row],[SKU]],Tabela24[#All],13,0)</f>
        <v>15.069599999999998</v>
      </c>
    </row>
    <row r="274" spans="2:5" x14ac:dyDescent="0.25">
      <c r="B274" s="3" t="s">
        <v>538</v>
      </c>
      <c r="C274" s="3" t="s">
        <v>539</v>
      </c>
      <c r="D274" s="1">
        <v>1</v>
      </c>
      <c r="E274" s="2">
        <f>Tabela22567891011121314[[#This Row],[PRODUZIDAS]]*VLOOKUP(Tabela22567891011121314[[#This Row],[SKU]],Tabela24[#All],13,0)</f>
        <v>1.1591999999999998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>
        <v>1</v>
      </c>
      <c r="E629" s="2">
        <f>Tabela22567891011121314[[#This Row],[PRODUZIDAS]]*VLOOKUP(Tabela22567891011121314[[#This Row],[SKU]],Tabela24[#All],13,0)</f>
        <v>1.1591999999999998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>
        <v>11</v>
      </c>
      <c r="E632" s="2">
        <f>Tabela22567891011121314[[#This Row],[PRODUZIDAS]]*VLOOKUP(Tabela22567891011121314[[#This Row],[SKU]],Tabela24[#All],13,0)</f>
        <v>12.751199999999997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>
        <v>97</v>
      </c>
      <c r="E634" s="2">
        <f>Tabela22567891011121314[[#This Row],[PRODUZIDAS]]*VLOOKUP(Tabela22567891011121314[[#This Row],[SKU]],Tabela24[#All],13,0)</f>
        <v>112.44239999999998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>
        <v>16</v>
      </c>
      <c r="E642" s="2">
        <f>Tabela22567891011121314[[#This Row],[PRODUZIDAS]]*VLOOKUP(Tabela22567891011121314[[#This Row],[SKU]],Tabela24[#All],13,0)</f>
        <v>18.551999999999996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>
        <v>40</v>
      </c>
      <c r="E658" s="2">
        <f>Tabela22567891011121314[[#This Row],[PRODUZIDAS]]*VLOOKUP(Tabela22567891011121314[[#This Row],[SKU]],Tabela24[#All],13,0)</f>
        <v>46.388571428571424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>
        <v>26</v>
      </c>
      <c r="E664" s="2">
        <f>Tabela22567891011121314[[#This Row],[PRODUZIDAS]]*VLOOKUP(Tabela22567891011121314[[#This Row],[SKU]],Tabela24[#All],13,0)</f>
        <v>30.152571428571427</v>
      </c>
    </row>
    <row r="665" spans="2:5" x14ac:dyDescent="0.25">
      <c r="B665" s="3" t="s">
        <v>1320</v>
      </c>
      <c r="C665" s="3" t="s">
        <v>1321</v>
      </c>
      <c r="D665" s="1">
        <v>9</v>
      </c>
      <c r="E665" s="2">
        <f>Tabela22567891011121314[[#This Row],[PRODUZIDAS]]*VLOOKUP(Tabela22567891011121314[[#This Row],[SKU]],Tabela24[#All],13,0)</f>
        <v>10.437428571428571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>
        <v>8</v>
      </c>
      <c r="E787" s="2">
        <f>Tabela22567891011121314[[#This Row],[PRODUZIDAS]]*VLOOKUP(Tabela22567891011121314[[#This Row],[SKU]],Tabela24[#All],13,0)</f>
        <v>9.8639999999999972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204.28021228055249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>
        <v>2</v>
      </c>
      <c r="E6" s="2">
        <f>Tabela2256789101112131415[[#This Row],[PRODUZIDAS]]*VLOOKUP(Tabela2256789101112131415[[#This Row],[SKU]],Tabela24[#All],14,0)</f>
        <v>0.54492753623188406</v>
      </c>
    </row>
    <row r="7" spans="2:9" x14ac:dyDescent="0.25">
      <c r="B7" s="3" t="s">
        <v>4</v>
      </c>
      <c r="C7" s="3" t="s">
        <v>5</v>
      </c>
      <c r="D7" s="1">
        <v>2</v>
      </c>
      <c r="E7" s="2">
        <f>Tabela2256789101112131415[[#This Row],[PRODUZIDAS]]*VLOOKUP(Tabela2256789101112131415[[#This Row],[SKU]],Tabela24[#All],14,0)</f>
        <v>0.54492753623188406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>
        <v>90</v>
      </c>
      <c r="E27" s="2">
        <f>Tabela2256789101112131415[[#This Row],[PRODUZIDAS]]*VLOOKUP(Tabela2256789101112131415[[#This Row],[SKU]],Tabela24[#All],14,0)</f>
        <v>23.17808219178082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>
        <v>30</v>
      </c>
      <c r="E41" s="2">
        <f>Tabela2256789101112131415[[#This Row],[PRODUZIDAS]]*VLOOKUP(Tabela2256789101112131415[[#This Row],[SKU]],Tabela24[#All],14,0)</f>
        <v>7.7260273972602738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>
        <v>10</v>
      </c>
      <c r="E67" s="2">
        <f>Tabela2256789101112131415[[#This Row],[PRODUZIDAS]]*VLOOKUP(Tabela2256789101112131415[[#This Row],[SKU]],Tabela24[#All],14,0)</f>
        <v>2.58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>
        <v>104</v>
      </c>
      <c r="E78" s="2">
        <f>Tabela2256789101112131415[[#This Row],[PRODUZIDAS]]*VLOOKUP(Tabela2256789101112131415[[#This Row],[SKU]],Tabela24[#All],14,0)</f>
        <v>26.832000000000001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>
        <v>10</v>
      </c>
      <c r="E113" s="2">
        <f>Tabela2256789101112131415[[#This Row],[PRODUZIDAS]]*VLOOKUP(Tabela2256789101112131415[[#This Row],[SKU]],Tabela24[#All],14,0)</f>
        <v>2.5760000000000001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>
        <v>17</v>
      </c>
      <c r="E117" s="2">
        <f>Tabela2256789101112131415[[#This Row],[PRODUZIDAS]]*VLOOKUP(Tabela2256789101112131415[[#This Row],[SKU]],Tabela24[#All],14,0)</f>
        <v>4.3792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>
        <v>5</v>
      </c>
      <c r="E122" s="2">
        <f>Tabela2256789101112131415[[#This Row],[PRODUZIDAS]]*VLOOKUP(Tabela2256789101112131415[[#This Row],[SKU]],Tabela24[#All],14,0)</f>
        <v>1.2883333333333333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>
        <v>75</v>
      </c>
      <c r="E144" s="2">
        <f>Tabela2256789101112131415[[#This Row],[PRODUZIDAS]]*VLOOKUP(Tabela2256789101112131415[[#This Row],[SKU]],Tabela24[#All],14,0)</f>
        <v>19.328571428571429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>
        <v>11</v>
      </c>
      <c r="E146" s="2">
        <f>Tabela2256789101112131415[[#This Row],[PRODUZIDAS]]*VLOOKUP(Tabela2256789101112131415[[#This Row],[SKU]],Tabela24[#All],14,0)</f>
        <v>2.834857142857143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>
        <v>49</v>
      </c>
      <c r="E152" s="2">
        <f>Tabela2256789101112131415[[#This Row],[PRODUZIDAS]]*VLOOKUP(Tabela2256789101112131415[[#This Row],[SKU]],Tabela24[#All],14,0)</f>
        <v>12.628</v>
      </c>
    </row>
    <row r="153" spans="2:5" x14ac:dyDescent="0.25">
      <c r="B153" s="3" t="s">
        <v>296</v>
      </c>
      <c r="C153" s="3" t="s">
        <v>297</v>
      </c>
      <c r="D153" s="1">
        <v>8</v>
      </c>
      <c r="E153" s="2">
        <f>Tabela2256789101112131415[[#This Row],[PRODUZIDAS]]*VLOOKUP(Tabela2256789101112131415[[#This Row],[SKU]],Tabela24[#All],14,0)</f>
        <v>2.0617142857142858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>
        <v>3</v>
      </c>
      <c r="E171" s="2">
        <f>Tabela2256789101112131415[[#This Row],[PRODUZIDAS]]*VLOOKUP(Tabela2256789101112131415[[#This Row],[SKU]],Tabela24[#All],14,0)</f>
        <v>0.77314285714285713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>
        <v>39</v>
      </c>
      <c r="E192" s="2">
        <f>Tabela2256789101112131415[[#This Row],[PRODUZIDAS]]*VLOOKUP(Tabela2256789101112131415[[#This Row],[SKU]],Tabela24[#All],14,0)</f>
        <v>10.0464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>
        <v>1</v>
      </c>
      <c r="E195" s="2">
        <f>Tabela2256789101112131415[[#This Row],[PRODUZIDAS]]*VLOOKUP(Tabela2256789101112131415[[#This Row],[SKU]],Tabela24[#All],14,0)</f>
        <v>0.2576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>
        <v>37</v>
      </c>
      <c r="E197" s="2">
        <f>Tabela2256789101112131415[[#This Row],[PRODUZIDAS]]*VLOOKUP(Tabela2256789101112131415[[#This Row],[SKU]],Tabela24[#All],14,0)</f>
        <v>9.5312000000000001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>
        <v>10</v>
      </c>
      <c r="E203" s="2">
        <f>Tabela2256789101112131415[[#This Row],[PRODUZIDAS]]*VLOOKUP(Tabela2256789101112131415[[#This Row],[SKU]],Tabela24[#All],14,0)</f>
        <v>2.5766666666666667</v>
      </c>
    </row>
    <row r="204" spans="2:5" x14ac:dyDescent="0.25">
      <c r="B204" s="3" t="s">
        <v>398</v>
      </c>
      <c r="C204" s="3" t="s">
        <v>399</v>
      </c>
      <c r="D204" s="1">
        <v>12</v>
      </c>
      <c r="E204" s="2">
        <f>Tabela2256789101112131415[[#This Row],[PRODUZIDAS]]*VLOOKUP(Tabela2256789101112131415[[#This Row],[SKU]],Tabela24[#All],14,0)</f>
        <v>3.0919999999999996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>
        <v>34</v>
      </c>
      <c r="E208" s="2">
        <f>Tabela2256789101112131415[[#This Row],[PRODUZIDAS]]*VLOOKUP(Tabela2256789101112131415[[#This Row],[SKU]],Tabela24[#All],14,0)</f>
        <v>8.7606666666666655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>
        <v>3</v>
      </c>
      <c r="E210" s="2">
        <f>Tabela2256789101112131415[[#This Row],[PRODUZIDAS]]*VLOOKUP(Tabela2256789101112131415[[#This Row],[SKU]],Tabela24[#All],14,0)</f>
        <v>0.77299999999999991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>
        <v>7</v>
      </c>
      <c r="E226" s="2">
        <f>Tabela2256789101112131415[[#This Row],[PRODUZIDAS]]*VLOOKUP(Tabela2256789101112131415[[#This Row],[SKU]],Tabela24[#All],14,0)</f>
        <v>1.804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>
        <v>11</v>
      </c>
      <c r="E230" s="2">
        <f>Tabela2256789101112131415[[#This Row],[PRODUZIDAS]]*VLOOKUP(Tabela2256789101112131415[[#This Row],[SKU]],Tabela24[#All],14,0)</f>
        <v>2.834857142857143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>
        <v>13</v>
      </c>
      <c r="E273" s="2">
        <f>Tabela2256789101112131415[[#This Row],[PRODUZIDAS]]*VLOOKUP(Tabela2256789101112131415[[#This Row],[SKU]],Tabela24[#All],14,0)</f>
        <v>3.3487999999999998</v>
      </c>
    </row>
    <row r="274" spans="2:5" x14ac:dyDescent="0.25">
      <c r="B274" s="3" t="s">
        <v>538</v>
      </c>
      <c r="C274" s="3" t="s">
        <v>539</v>
      </c>
      <c r="D274" s="1">
        <v>1</v>
      </c>
      <c r="E274" s="2">
        <f>Tabela2256789101112131415[[#This Row],[PRODUZIDAS]]*VLOOKUP(Tabela2256789101112131415[[#This Row],[SKU]],Tabela24[#All],14,0)</f>
        <v>0.2576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>
        <v>1</v>
      </c>
      <c r="E629" s="2">
        <f>Tabela2256789101112131415[[#This Row],[PRODUZIDAS]]*VLOOKUP(Tabela2256789101112131415[[#This Row],[SKU]],Tabela24[#All],14,0)</f>
        <v>0.2576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>
        <v>11</v>
      </c>
      <c r="E632" s="2">
        <f>Tabela2256789101112131415[[#This Row],[PRODUZIDAS]]*VLOOKUP(Tabela2256789101112131415[[#This Row],[SKU]],Tabela24[#All],14,0)</f>
        <v>2.8336000000000001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>
        <v>97</v>
      </c>
      <c r="E634" s="2">
        <f>Tabela2256789101112131415[[#This Row],[PRODUZIDAS]]*VLOOKUP(Tabela2256789101112131415[[#This Row],[SKU]],Tabela24[#All],14,0)</f>
        <v>24.987199999999998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>
        <v>16</v>
      </c>
      <c r="E642" s="2">
        <f>Tabela2256789101112131415[[#This Row],[PRODUZIDAS]]*VLOOKUP(Tabela2256789101112131415[[#This Row],[SKU]],Tabela24[#All],14,0)</f>
        <v>4.1226666666666665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>
        <v>40</v>
      </c>
      <c r="E658" s="2">
        <f>Tabela2256789101112131415[[#This Row],[PRODUZIDAS]]*VLOOKUP(Tabela2256789101112131415[[#This Row],[SKU]],Tabela24[#All],14,0)</f>
        <v>10.30857142857143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>
        <v>26</v>
      </c>
      <c r="E664" s="2">
        <f>Tabela2256789101112131415[[#This Row],[PRODUZIDAS]]*VLOOKUP(Tabela2256789101112131415[[#This Row],[SKU]],Tabela24[#All],14,0)</f>
        <v>6.7005714285714291</v>
      </c>
    </row>
    <row r="665" spans="2:5" x14ac:dyDescent="0.25">
      <c r="B665" s="3" t="s">
        <v>1320</v>
      </c>
      <c r="C665" s="3" t="s">
        <v>1321</v>
      </c>
      <c r="D665" s="1">
        <v>9</v>
      </c>
      <c r="E665" s="2">
        <f>Tabela2256789101112131415[[#This Row],[PRODUZIDAS]]*VLOOKUP(Tabela2256789101112131415[[#This Row],[SKU]],Tabela24[#All],14,0)</f>
        <v>2.3194285714285714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>
        <v>8</v>
      </c>
      <c r="E787" s="2">
        <f>Tabela2256789101112131415[[#This Row],[PRODUZIDAS]]*VLOOKUP(Tabela2256789101112131415[[#This Row],[SKU]],Tabela24[#All],14,0)</f>
        <v>2.1919999999999997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2025-04-04T11:21:34Z</dcterms:modified>
</cp:coreProperties>
</file>