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6E7D121B-8858-4793-BAF8-E49FA53894AC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<sst xmlns="http://schemas.openxmlformats.org/spreadsheetml/2006/main" count="26032" uniqueCount="1899">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</sst>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45747</v>
      </c>
      <c r="C2" s="31"/>
      <c r="D2" s="33">
        <f>SUM(Tabela15[VALOR])</f>
        <v>3962.2276236558523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291.88718453444511</v>
      </c>
      <c r="D7" s="26"/>
      <c r="E7" s="26">
        <f>Tabela15[[#This Row],[VALOR]]-Tabela15[[#This Row],[Custo Setor]]</f>
        <v>291.88718453444511</v>
      </c>
    </row>
    <row r="8" spans="2:5" x14ac:dyDescent="0.25">
      <c r="B8" t="s">
        <v>1883</v>
      </c>
      <c r="C8" s="21">
        <f t="array" ref="C8">'2 - CORTE VOIL'!G4</f>
        <v>470.39721714285707</v>
      </c>
      <c r="D8" s="26"/>
      <c r="E8" s="26">
        <f>Tabela15[[#This Row],[VALOR]]-Tabela15[[#This Row],[Custo Setor]]</f>
        <v>470.39721714285707</v>
      </c>
    </row>
    <row r="9" spans="2:5" x14ac:dyDescent="0.25">
      <c r="B9" t="s">
        <v>1885</v>
      </c>
      <c r="C9" s="21">
        <f t="array" ref="C9">'3 - BAINHA CONTINUA'!G4</f>
        <v>117.89348999999999</v>
      </c>
      <c r="D9" s="26"/>
      <c r="E9" s="26">
        <f>Tabela15[[#This Row],[VALOR]]-Tabela15[[#This Row],[Custo Setor]]</f>
        <v>117.89348999999999</v>
      </c>
    </row>
    <row r="10" spans="2:5" x14ac:dyDescent="0.25">
      <c r="B10" t="s">
        <v>1884</v>
      </c>
      <c r="C10" s="21">
        <f t="array" ref="C10">'4 - BARRADO'!G4</f>
        <v>665.60814523809529</v>
      </c>
      <c r="D10" s="26"/>
      <c r="E10" s="26">
        <f>Tabela15[[#This Row],[VALOR]]-Tabela15[[#This Row],[Custo Setor]]</f>
        <v>665.60814523809529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342.70565503488467</v>
      </c>
      <c r="D13" s="26"/>
      <c r="E13" s="26">
        <f>Tabela15[[#This Row],[VALOR]]-Tabela15[[#This Row],[Custo Setor]]</f>
        <v>342.70565503488467</v>
      </c>
    </row>
    <row r="14" spans="2:5" x14ac:dyDescent="0.25">
      <c r="B14" t="s">
        <v>1889</v>
      </c>
      <c r="C14" s="21">
        <f>'8 - ACABAMENTO'!G4</f>
        <v>418.39741291585119</v>
      </c>
      <c r="D14" s="26"/>
      <c r="E14" s="26">
        <f>Tabela15[[#This Row],[VALOR]]-Tabela15[[#This Row],[Custo Setor]]</f>
        <v>418.39741291585119</v>
      </c>
    </row>
    <row r="15" spans="2:5" x14ac:dyDescent="0.25">
      <c r="B15" t="s">
        <v>1890</v>
      </c>
      <c r="C15" s="21">
        <f t="array" ref="C15">'9 - FURO'!G4</f>
        <v>260.15073690476191</v>
      </c>
      <c r="D15" s="26"/>
      <c r="E15" s="26">
        <f>Tabela15[[#This Row],[VALOR]]-Tabela15[[#This Row],[Custo Setor]]</f>
        <v>260.15073690476191</v>
      </c>
    </row>
    <row r="16" spans="2:5" x14ac:dyDescent="0.25">
      <c r="B16" t="s">
        <v>1891</v>
      </c>
      <c r="C16" s="21">
        <f t="array" ref="C16">'10 - ILHOS'!G4</f>
        <v>460.34699427480547</v>
      </c>
      <c r="D16" s="26"/>
      <c r="E16" s="26">
        <f>Tabela15[[#This Row],[VALOR]]-Tabela15[[#This Row],[Custo Setor]]</f>
        <v>460.34699427480547</v>
      </c>
    </row>
    <row r="17" spans="2:5" x14ac:dyDescent="0.25">
      <c r="B17" t="s">
        <v>1892</v>
      </c>
      <c r="C17" s="21">
        <f t="array" ref="C17">'11 - DOBRA'!G4</f>
        <v>764.86973531739682</v>
      </c>
      <c r="D17" s="26"/>
      <c r="E17" s="26">
        <f>Tabela15[[#This Row],[VALOR]]-Tabela15[[#This Row],[Custo Setor]]</f>
        <v>764.86973531739682</v>
      </c>
    </row>
    <row r="18" spans="2:5" x14ac:dyDescent="0.25">
      <c r="B18" t="s">
        <v>1893</v>
      </c>
      <c r="C18" s="21">
        <f t="array" ref="C18">'12 - EMBALAGEM'!G4</f>
        <v>169.97105229275485</v>
      </c>
      <c r="D18" s="26"/>
      <c r="E18" s="26">
        <f>Tabela15[[#This Row],[VALOR]]-Tabela15[[#This Row],[Custo Setor]]</f>
        <v>169.97105229275485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3962.2276236558523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291.88718453444511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>
        <v>100</v>
      </c>
      <c r="E22" s="2">
        <f>Tabela2[[#This Row],[PRODUZIDAS]]*VLOOKUP(Tabela2[[#This Row],[SKU]],Tabela24[#All],3,0)</f>
        <v>47.681159420289852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30</v>
      </c>
      <c r="E27" s="2">
        <f>Tabela2[[#This Row],[PRODUZIDAS]]*VLOOKUP(Tabela2[[#This Row],[SKU]],Tabela24[#All],3,0)</f>
        <v>7.7260273972602738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5</v>
      </c>
      <c r="E30" s="2">
        <f>Tabela2[[#This Row],[PRODUZIDAS]]*VLOOKUP(Tabela2[[#This Row],[SKU]],Tabela24[#All],3,0)</f>
        <v>1.2876712328767124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Tabela2[[#This Row],[PRODUZIDAS]]*VLOOKUP(Tabela2[[#This Row],[SKU]],Tabela24[#All],3,0)</f>
        <v>8.1123287671232855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>
        <v>15</v>
      </c>
      <c r="E44" s="2">
        <f>Tabela2[[#This Row],[PRODUZIDAS]]*VLOOKUP(Tabela2[[#This Row],[SKU]],Tabela24[#All],3,0)</f>
        <v>4.0561643835616428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Tabela2[[#This Row],[PRODUZIDAS]]*VLOOKUP(Tabela2[[#This Row],[SKU]],Tabela24[#All],3,0)</f>
        <v>5.4179999999999993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Tabela2[[#This Row],[PRODUZIDAS]]*VLOOKUP(Tabela2[[#This Row],[SKU]],Tabela24[#All],3,0)</f>
        <v>2.7089999999999996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200</v>
      </c>
      <c r="E77" s="2">
        <f>Tabela2[[#This Row],[PRODUZIDAS]]*VLOOKUP(Tabela2[[#This Row],[SKU]],Tabela24[#All],3,0)</f>
        <v>54.179999999999993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>
        <v>50</v>
      </c>
      <c r="E128" s="2">
        <f>Tabela2[[#This Row],[PRODUZIDAS]]*VLOOKUP(Tabela2[[#This Row],[SKU]],Tabela24[#All],3,0)</f>
        <v>16.104166666666668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>
        <v>70</v>
      </c>
      <c r="E130" s="2">
        <f>Tabela2[[#This Row],[PRODUZIDAS]]*VLOOKUP(Tabela2[[#This Row],[SKU]],Tabela24[#All],3,0)</f>
        <v>22.545833333333334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>
        <v>6</v>
      </c>
      <c r="E170" s="2">
        <f>Tabela2[[#This Row],[PRODUZIDAS]]*VLOOKUP(Tabela2[[#This Row],[SKU]],Tabela24[#All],3,0)</f>
        <v>1.9328571428571431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Tabela2[[#This Row],[PRODUZIDAS]]*VLOOKUP(Tabela2[[#This Row],[SKU]],Tabela24[#All],3,0)</f>
        <v>3.2208333333333332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5</v>
      </c>
      <c r="E226" s="2">
        <f>Tabela2[[#This Row],[PRODUZIDAS]]*VLOOKUP(Tabela2[[#This Row],[SKU]],Tabela24[#All],3,0)</f>
        <v>1.6107142857142858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Tabela2[[#This Row],[PRODUZIDAS]]*VLOOKUP(Tabela2[[#This Row],[SKU]],Tabela24[#All],3,0)</f>
        <v>3.2214285714285715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>
        <v>100</v>
      </c>
      <c r="E581" s="2">
        <f>Tabela2[[#This Row],[PRODUZIDAS]]*VLOOKUP(Tabela2[[#This Row],[SKU]],Tabela24[#All],3,0)</f>
        <v>32.208333333333336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>
        <v>100</v>
      </c>
      <c r="E630" s="2">
        <f>Tabela2[[#This Row],[PRODUZIDAS]]*VLOOKUP(Tabela2[[#This Row],[SKU]],Tabela24[#All],3,0)</f>
        <v>15.455999999999998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>
        <v>150</v>
      </c>
      <c r="E640" s="2">
        <f>Tabela2[[#This Row],[PRODUZIDAS]]*VLOOKUP(Tabela2[[#This Row],[SKU]],Tabela24[#All],3,0)</f>
        <v>48.3125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>
        <v>50</v>
      </c>
      <c r="E645" s="2">
        <f>Tabela2[[#This Row],[PRODUZIDAS]]*VLOOKUP(Tabela2[[#This Row],[SKU]],Tabela24[#All],3,0)</f>
        <v>16.104166666666668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53" workbookViewId="0">
      <selection activeCell="D171" sqref="D17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470.39721714285707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>
        <v>3</v>
      </c>
      <c r="E170" s="2">
        <f>Tabela225[[#This Row],[PRODUZIDAS]]*VLOOKUP(Tabela225[[#This Row],[SKU]],Tabela24[#All],4,0)</f>
        <v>4.4455714285714283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>
        <v>108.5</v>
      </c>
      <c r="E195" s="2">
        <f>Tabela225[[#This Row],[PRODUZIDAS]]*VLOOKUP(Tabela225[[#This Row],[SKU]],Tabela24[#All],4,0)</f>
        <v>58.694159999999997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135</v>
      </c>
      <c r="E203" s="2">
        <f>Tabela225[[#This Row],[PRODUZIDAS]]*VLOOKUP(Tabela225[[#This Row],[SKU]],Tabela24[#All],4,0)</f>
        <v>125.22599999999998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>
        <v>139.5</v>
      </c>
      <c r="E205" s="2">
        <f>Tabela225[[#This Row],[PRODUZIDAS]]*VLOOKUP(Tabela225[[#This Row],[SKU]],Tabela24[#All],4,0)</f>
        <v>129.40019999999998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>
        <v>100</v>
      </c>
      <c r="E232" s="2">
        <f>Tabela225[[#This Row],[PRODUZIDAS]]*VLOOKUP(Tabela225[[#This Row],[SKU]],Tabela24[#All],4,0)</f>
        <v>148.18571428571428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>
        <v>3</v>
      </c>
      <c r="E234" s="2">
        <f>Tabela225[[#This Row],[PRODUZIDAS]]*VLOOKUP(Tabela225[[#This Row],[SKU]],Tabela24[#All],4,0)</f>
        <v>4.4455714285714283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5" workbookViewId="0">
      <selection activeCell="C212" sqref="C21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117.89348999999999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>
        <v>110</v>
      </c>
      <c r="E195" s="2">
        <f>Tabela2256[[#This Row],[PRODUZIDAS]]*VLOOKUP(Tabela2256[[#This Row],[SKU]],Tabela24[#All],5,0)</f>
        <v>14.167999999999999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175.41</v>
      </c>
      <c r="E225" s="2">
        <f>Tabela2256[[#This Row],[PRODUZIDAS]]*VLOOKUP(Tabela2256[[#This Row],[SKU]],Tabela24[#All],5,0)</f>
        <v>79.109909999999999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>
        <v>54.58</v>
      </c>
      <c r="E227" s="2">
        <f>Tabela2256[[#This Row],[PRODUZIDAS]]*VLOOKUP(Tabela2256[[#This Row],[SKU]],Tabela24[#All],5,0)</f>
        <v>24.615580000000001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0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665.60814523809529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51</v>
      </c>
      <c r="E108" s="2">
        <f>Tabela22567[[#This Row],[PRODUZIDAS]]*VLOOKUP(Tabela22567[[#This Row],[SKU]],Tabela24[#All],6,0)</f>
        <v>59.119199999999992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>
        <v>50</v>
      </c>
      <c r="E115" s="2">
        <f>Tabela22567[[#This Row],[PRODUZIDAS]]*VLOOKUP(Tabela22567[[#This Row],[SKU]],Tabela24[#All],6,0)</f>
        <v>57.959999999999987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>
        <v>0.5</v>
      </c>
      <c r="E119" s="2">
        <f>Tabela22567[[#This Row],[PRODUZIDAS]]*VLOOKUP(Tabela22567[[#This Row],[SKU]],Tabela24[#All],6,0)</f>
        <v>0.57959999999999989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>
        <v>70</v>
      </c>
      <c r="E122" s="2">
        <f>Tabela22567[[#This Row],[PRODUZIDAS]]*VLOOKUP(Tabela22567[[#This Row],[SKU]],Tabela24[#All],6,0)</f>
        <v>90.183333333333337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>
        <v>5</v>
      </c>
      <c r="E132" s="2">
        <f>Tabela22567[[#This Row],[PRODUZIDAS]]*VLOOKUP(Tabela22567[[#This Row],[SKU]],Tabela24[#All],6,0)</f>
        <v>6.4416666666666664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>
        <v>1.5</v>
      </c>
      <c r="E144" s="2">
        <f>Tabela22567[[#This Row],[PRODUZIDAS]]*VLOOKUP(Tabela22567[[#This Row],[SKU]],Tabela24[#All],6,0)</f>
        <v>1.9328571428571431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>
        <v>2.5</v>
      </c>
      <c r="E146" s="2">
        <f>Tabela22567[[#This Row],[PRODUZIDAS]]*VLOOKUP(Tabela22567[[#This Row],[SKU]],Tabela24[#All],6,0)</f>
        <v>3.2214285714285715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>
        <v>1</v>
      </c>
      <c r="E155" s="2">
        <f>Tabela22567[[#This Row],[PRODUZIDAS]]*VLOOKUP(Tabela22567[[#This Row],[SKU]],Tabela24[#All],6,0)</f>
        <v>1.2885714285714287</v>
      </c>
    </row>
    <row r="156" spans="2:5" x14ac:dyDescent="0.25">
      <c r="B156" s="3" t="s">
        <v>302</v>
      </c>
      <c r="C156" s="3" t="s">
        <v>303</v>
      </c>
      <c r="D156" s="1">
        <v>1</v>
      </c>
      <c r="E156" s="2">
        <f>Tabela22567[[#This Row],[PRODUZIDAS]]*VLOOKUP(Tabela22567[[#This Row],[SKU]],Tabela24[#All],6,0)</f>
        <v>1.2885714285714287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>
        <v>6</v>
      </c>
      <c r="E170" s="2">
        <f>Tabela22567[[#This Row],[PRODUZIDAS]]*VLOOKUP(Tabela22567[[#This Row],[SKU]],Tabela24[#All],6,0)</f>
        <v>7.7314285714285722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10</v>
      </c>
      <c r="E192" s="2">
        <f>Tabela22567[[#This Row],[PRODUZIDAS]]*VLOOKUP(Tabela22567[[#This Row],[SKU]],Tabela24[#All],6,0)</f>
        <v>11.591999999999999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75</v>
      </c>
      <c r="E194" s="2">
        <f>Tabela22567[[#This Row],[PRODUZIDAS]]*VLOOKUP(Tabela22567[[#This Row],[SKU]],Tabela24[#All],6,0)</f>
        <v>86.939999999999984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>
        <v>65</v>
      </c>
      <c r="E203" s="2">
        <f>Tabela22567[[#This Row],[PRODUZIDAS]]*VLOOKUP(Tabela22567[[#This Row],[SKU]],Tabela24[#All],6,0)</f>
        <v>83.74166666666666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>
        <v>58</v>
      </c>
      <c r="E205" s="2">
        <f>Tabela22567[[#This Row],[PRODUZIDAS]]*VLOOKUP(Tabela22567[[#This Row],[SKU]],Tabela24[#All],6,0)</f>
        <v>74.723333333333329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>
        <v>50.5</v>
      </c>
      <c r="E210" s="2">
        <f>Tabela22567[[#This Row],[PRODUZIDAS]]*VLOOKUP(Tabela22567[[#This Row],[SKU]],Tabela24[#All],6,0)</f>
        <v>65.060833333333335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65</v>
      </c>
      <c r="E225" s="2">
        <f>Tabela22567[[#This Row],[PRODUZIDAS]]*VLOOKUP(Tabela22567[[#This Row],[SKU]],Tabela24[#All],6,0)</f>
        <v>83.757142857142867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>
        <v>6</v>
      </c>
      <c r="E234" s="2">
        <f>Tabela22567[[#This Row],[PRODUZIDAS]]*VLOOKUP(Tabela22567[[#This Row],[SKU]],Tabela24[#All],6,0)</f>
        <v>7.7314285714285722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>
        <v>13.5</v>
      </c>
      <c r="E271" s="2">
        <f>Tabela22567[[#This Row],[PRODUZIDAS]]*VLOOKUP(Tabela22567[[#This Row],[SKU]],Tabela24[#All],6,0)</f>
        <v>17.388000000000002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>
        <v>2.5</v>
      </c>
      <c r="E321" s="2">
        <f>Tabela22567[[#This Row],[PRODUZIDAS]]*VLOOKUP(Tabela22567[[#This Row],[SKU]],Tabela24[#All],6,0)</f>
        <v>4.9270833333333321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11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342.70565503488467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30</v>
      </c>
      <c r="E13" s="2">
        <f>Tabela225678910[[#This Row],[PRODUZIDAS]]*VLOOKUP(Tabela225678910[[#This Row],[SKU]],Tabela24[#All],9,0)</f>
        <v>12.260869565217389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5.5</v>
      </c>
      <c r="E30" s="2">
        <f>Tabela225678910[[#This Row],[PRODUZIDAS]]*VLOOKUP(Tabela225678910[[#This Row],[SKU]],Tabela24[#All],9,0)</f>
        <v>2.8328767123287673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>
        <v>30</v>
      </c>
      <c r="E41" s="2">
        <f>Tabela225678910[[#This Row],[PRODUZIDAS]]*VLOOKUP(Tabela225678910[[#This Row],[SKU]],Tabela24[#All],9,0)</f>
        <v>20.087671232876716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>
        <v>14.5</v>
      </c>
      <c r="E44" s="2">
        <f>Tabela225678910[[#This Row],[PRODUZIDAS]]*VLOOKUP(Tabela225678910[[#This Row],[SKU]],Tabela24[#All],9,0)</f>
        <v>9.7090410958904112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>
        <v>20</v>
      </c>
      <c r="E69" s="2">
        <f>Tabela225678910[[#This Row],[PRODUZIDAS]]*VLOOKUP(Tabela225678910[[#This Row],[SKU]],Tabela24[#All],9,0)</f>
        <v>14.705999999999996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Tabela225678910[[#This Row],[PRODUZIDAS]]*VLOOKUP(Tabela225678910[[#This Row],[SKU]],Tabela24[#All],9,0)</f>
        <v>7.352999999999998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>
        <v>70</v>
      </c>
      <c r="E109" s="2">
        <f>Tabela225678910[[#This Row],[PRODUZIDAS]]*VLOOKUP(Tabela225678910[[#This Row],[SKU]],Tabela24[#All],9,0)</f>
        <v>45.08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>
        <v>20</v>
      </c>
      <c r="E117" s="2">
        <f>Tabela225678910[[#This Row],[PRODUZIDAS]]*VLOOKUP(Tabela225678910[[#This Row],[SKU]],Tabela24[#All],9,0)</f>
        <v>12.88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4</v>
      </c>
      <c r="E146" s="2">
        <f>Tabela225678910[[#This Row],[PRODUZIDAS]]*VLOOKUP(Tabela225678910[[#This Row],[SKU]],Tabela24[#All],9,0)</f>
        <v>4.1234285714285717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140</v>
      </c>
      <c r="E194" s="2">
        <f>Tabela225678910[[#This Row],[PRODUZIDAS]]*VLOOKUP(Tabela225678910[[#This Row],[SKU]],Tabela24[#All],9,0)</f>
        <v>90.16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Tabela225678910[[#This Row],[PRODUZIDAS]]*VLOOKUP(Tabela225678910[[#This Row],[SKU]],Tabela24[#All],9,0)</f>
        <v>9.6624999999999996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14.5</v>
      </c>
      <c r="E205" s="2">
        <f>Tabela225678910[[#This Row],[PRODUZIDAS]]*VLOOKUP(Tabela225678910[[#This Row],[SKU]],Tabela24[#All],9,0)</f>
        <v>14.010624999999999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>
        <v>2</v>
      </c>
      <c r="E215" s="2">
        <f>Tabela225678910[[#This Row],[PRODUZIDAS]]*VLOOKUP(Tabela225678910[[#This Row],[SKU]],Tabela24[#All],9,0)</f>
        <v>1.9324999999999999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Tabela225678910[[#This Row],[PRODUZIDAS]]*VLOOKUP(Tabela225678910[[#This Row],[SKU]],Tabela24[#All],9,0)</f>
        <v>10.30857142857143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Tabela225678910[[#This Row],[PRODUZIDAS]]*VLOOKUP(Tabela225678910[[#This Row],[SKU]],Tabela24[#All],9,0)</f>
        <v>10.30857142857143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>
        <v>50</v>
      </c>
      <c r="E557" s="2">
        <f>Tabela225678910[[#This Row],[PRODUZIDAS]]*VLOOKUP(Tabela225678910[[#This Row],[SKU]],Tabela24[#All],9,0)</f>
        <v>32.200000000000003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Tabela225678910[[#This Row],[PRODUZIDAS]]*VLOOKUP(Tabela225678910[[#This Row],[SKU]],Tabela24[#All],9,0)</f>
        <v>19.324999999999999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10</v>
      </c>
      <c r="E628" s="2">
        <f>Tabela225678910[[#This Row],[PRODUZIDAS]]*VLOOKUP(Tabela225678910[[#This Row],[SKU]],Tabela24[#All],9,0)</f>
        <v>6.44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>
        <v>20</v>
      </c>
      <c r="E639" s="2">
        <f>Tabela225678910[[#This Row],[PRODUZIDAS]]*VLOOKUP(Tabela225678910[[#This Row],[SKU]],Tabela24[#All],9,0)</f>
        <v>19.324999999999999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418.39741291585119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30.5</v>
      </c>
      <c r="E27" s="2">
        <f>Tabela22567891011[[#This Row],[PRODUZIDAS]]*VLOOKUP(Tabela22567891011[[#This Row],[SKU]],Tabela24[#All],10,0)</f>
        <v>19.636986301369863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5.5</v>
      </c>
      <c r="E30" s="2">
        <f>Tabela22567891011[[#This Row],[PRODUZIDAS]]*VLOOKUP(Tabela22567891011[[#This Row],[SKU]],Tabela24[#All],10,0)</f>
        <v>3.5410958904109591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14</v>
      </c>
      <c r="E44" s="2">
        <f>Tabela22567891011[[#This Row],[PRODUZIDAS]]*VLOOKUP(Tabela22567891011[[#This Row],[SKU]],Tabela24[#All],10,0)</f>
        <v>10.275616438356161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5</v>
      </c>
      <c r="E69" s="2">
        <f>Tabela22567891011[[#This Row],[PRODUZIDAS]]*VLOOKUP(Tabela22567891011[[#This Row],[SKU]],Tabela24[#All],10,0)</f>
        <v>3.9989999999999992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70</v>
      </c>
      <c r="E110" s="2">
        <f>Tabela22567891011[[#This Row],[PRODUZIDAS]]*VLOOKUP(Tabela22567891011[[#This Row],[SKU]],Tabela24[#All],10,0)</f>
        <v>45.08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>
        <v>78</v>
      </c>
      <c r="E126" s="2">
        <f>Tabela22567891011[[#This Row],[PRODUZIDAS]]*VLOOKUP(Tabela22567891011[[#This Row],[SKU]],Tabela24[#All],10,0)</f>
        <v>70.342999999999989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>
        <v>25</v>
      </c>
      <c r="E149" s="2">
        <f>Tabela22567891011[[#This Row],[PRODUZIDAS]]*VLOOKUP(Tabela22567891011[[#This Row],[SKU]],Tabela24[#All],10,0)</f>
        <v>28.992857142857144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>
        <v>2</v>
      </c>
      <c r="E170" s="2">
        <f>Tabela22567891011[[#This Row],[PRODUZIDAS]]*VLOOKUP(Tabela22567891011[[#This Row],[SKU]],Tabela24[#All],10,0)</f>
        <v>2.3194285714285714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>
        <v>10</v>
      </c>
      <c r="E188" s="2">
        <f>Tabela22567891011[[#This Row],[PRODUZIDAS]]*VLOOKUP(Tabela22567891011[[#This Row],[SKU]],Tabela24[#All],10,0)</f>
        <v>15.468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12</v>
      </c>
      <c r="E192" s="2">
        <f>Tabela22567891011[[#This Row],[PRODUZIDAS]]*VLOOKUP(Tabela22567891011[[#This Row],[SKU]],Tabela24[#All],10,0)</f>
        <v>7.7279999999999998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Tabela22567891011[[#This Row],[PRODUZIDAS]]*VLOOKUP(Tabela22567891011[[#This Row],[SKU]],Tabela24[#All],10,0)</f>
        <v>9.0183333333333309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14.5</v>
      </c>
      <c r="E226" s="2">
        <f>Tabela22567891011[[#This Row],[PRODUZIDAS]]*VLOOKUP(Tabela22567891011[[#This Row],[SKU]],Tabela24[#All],10,0)</f>
        <v>16.815857142857144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38</v>
      </c>
      <c r="E231" s="2">
        <f>Tabela22567891011[[#This Row],[PRODUZIDAS]]*VLOOKUP(Tabela22567891011[[#This Row],[SKU]],Tabela24[#All],10,0)</f>
        <v>44.069142857142857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>
        <v>3</v>
      </c>
      <c r="E234" s="2">
        <f>Tabela22567891011[[#This Row],[PRODUZIDAS]]*VLOOKUP(Tabela22567891011[[#This Row],[SKU]],Tabela24[#All],10,0)</f>
        <v>3.4791428571428571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>
        <v>10</v>
      </c>
      <c r="E440" s="2">
        <f>Tabela22567891011[[#This Row],[PRODUZIDAS]]*VLOOKUP(Tabela22567891011[[#This Row],[SKU]],Tabela24[#All],10,0)</f>
        <v>9.4600000000000009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>
        <v>135</v>
      </c>
      <c r="E557" s="2">
        <f>Tabela22567891011[[#This Row],[PRODUZIDAS]]*VLOOKUP(Tabela22567891011[[#This Row],[SKU]],Tabela24[#All],10,0)</f>
        <v>86.94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Tabela22567891011[[#This Row],[PRODUZIDAS]]*VLOOKUP(Tabela22567891011[[#This Row],[SKU]],Tabela24[#All],10,0)</f>
        <v>18.036666666666662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20</v>
      </c>
      <c r="E658" s="2">
        <f>Tabela22567891011[[#This Row],[PRODUZIDAS]]*VLOOKUP(Tabela22567891011[[#This Row],[SKU]],Tabela24[#All],10,0)</f>
        <v>23.194285714285712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4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260.15073690476191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69.5</v>
      </c>
      <c r="E110" s="2">
        <f>Tabela2256789101112[[#This Row],[PRODUZIDAS]]*VLOOKUP(Tabela2256789101112[[#This Row],[SKU]],Tabela24[#All],11,0)</f>
        <v>45.65316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152.5</v>
      </c>
      <c r="E126" s="2">
        <f>Tabela2256789101112[[#This Row],[PRODUZIDAS]]*VLOOKUP(Tabela2256789101112[[#This Row],[SKU]],Tabela24[#All],11,0)</f>
        <v>108.05895833333332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Tabela2256789101112[[#This Row],[PRODUZIDAS]]*VLOOKUP(Tabela2256789101112[[#This Row],[SKU]],Tabela24[#All],11,0)</f>
        <v>7.7314285714285713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>
        <v>2</v>
      </c>
      <c r="E170" s="2">
        <f>Tabela2256789101112[[#This Row],[PRODUZIDAS]]*VLOOKUP(Tabela2256789101112[[#This Row],[SKU]],Tabela24[#All],11,0)</f>
        <v>1.5462857142857143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>
        <v>20</v>
      </c>
      <c r="E179" s="2">
        <f>Tabela2256789101112[[#This Row],[PRODUZIDAS]]*VLOOKUP(Tabela2256789101112[[#This Row],[SKU]],Tabela24[#All],11,0)</f>
        <v>15.462857142857143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22</v>
      </c>
      <c r="E192" s="2">
        <f>Tabela2256789101112[[#This Row],[PRODUZIDAS]]*VLOOKUP(Tabela2256789101112[[#This Row],[SKU]],Tabela24[#All],11,0)</f>
        <v>14.451360000000001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Tabela2256789101112[[#This Row],[PRODUZIDAS]]*VLOOKUP(Tabela2256789101112[[#This Row],[SKU]],Tabela24[#All],11,0)</f>
        <v>7.0858333333333325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14.5</v>
      </c>
      <c r="E226" s="2">
        <f>Tabela2256789101112[[#This Row],[PRODUZIDAS]]*VLOOKUP(Tabela2256789101112[[#This Row],[SKU]],Tabela24[#All],11,0)</f>
        <v>11.210571428571429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3</v>
      </c>
      <c r="E234" s="2">
        <f>Tabela2256789101112[[#This Row],[PRODUZIDAS]]*VLOOKUP(Tabela2256789101112[[#This Row],[SKU]],Tabela24[#All],11,0)</f>
        <v>2.3194285714285714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>
        <v>13.5</v>
      </c>
      <c r="E279" s="2">
        <f>Tabela2256789101112[[#This Row],[PRODUZIDAS]]*VLOOKUP(Tabela2256789101112[[#This Row],[SKU]],Tabela24[#All],11,0)</f>
        <v>6.4732499999999993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>
        <v>9.5</v>
      </c>
      <c r="E446" s="2">
        <f>Tabela2256789101112[[#This Row],[PRODUZIDAS]]*VLOOKUP(Tabela2256789101112[[#This Row],[SKU]],Tabela24[#All],11,0)</f>
        <v>3.9542800000000007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>
        <v>10</v>
      </c>
      <c r="E557" s="2">
        <f>Tabela2256789101112[[#This Row],[PRODUZIDAS]]*VLOOKUP(Tabela2256789101112[[#This Row],[SKU]],Tabela24[#All],11,0)</f>
        <v>6.5688000000000004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>
        <v>20</v>
      </c>
      <c r="E581" s="2">
        <f>Tabela2256789101112[[#This Row],[PRODUZIDAS]]*VLOOKUP(Tabela2256789101112[[#This Row],[SKU]],Tabela24[#All],11,0)</f>
        <v>14.171666666666665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>
        <v>20</v>
      </c>
      <c r="E658" s="2">
        <f>Tabela2256789101112[[#This Row],[PRODUZIDAS]]*VLOOKUP(Tabela2256789101112[[#This Row],[SKU]],Tabela24[#All],11,0)</f>
        <v>15.462857142857143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460.34699427480547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>
        <v>19</v>
      </c>
      <c r="E13" s="2">
        <f>Tabela225678910111213[[#This Row],[PRODUZIDAS]]*VLOOKUP(Tabela225678910111213[[#This Row],[SKU]],Tabela24[#All],12,0)</f>
        <v>22.001449275362319</v>
      </c>
      <c r="I13" s="17"/>
    </row>
    <row r="14" spans="2:9" x14ac:dyDescent="0.25">
      <c r="B14" s="3" t="s">
        <v>18</v>
      </c>
      <c r="C14" s="3" t="s">
        <v>19</v>
      </c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>
        <v>22</v>
      </c>
      <c r="E38" s="2">
        <f>Tabela225678910111213[[#This Row],[PRODUZIDAS]]*VLOOKUP(Tabela225678910111213[[#This Row],[SKU]],Tabela24[#All],12,0)</f>
        <v>22.663013698630138</v>
      </c>
    </row>
    <row r="39" spans="2:5" x14ac:dyDescent="0.25">
      <c r="B39" s="3" t="s">
        <v>68</v>
      </c>
      <c r="C39" s="3" t="s">
        <v>69</v>
      </c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>
        <v>15</v>
      </c>
      <c r="E141" s="2">
        <f>Tabela225678910111213[[#This Row],[PRODUZIDAS]]*VLOOKUP(Tabela225678910111213[[#This Row],[SKU]],Tabela24[#All],12,0)</f>
        <v>13.527499999999998</v>
      </c>
    </row>
    <row r="142" spans="2:5" x14ac:dyDescent="0.25">
      <c r="B142" s="3" t="s">
        <v>274</v>
      </c>
      <c r="C142" s="3" t="s">
        <v>275</v>
      </c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>
        <v>10</v>
      </c>
      <c r="E146" s="2">
        <f>Tabela225678910111213[[#This Row],[PRODUZIDAS]]*VLOOKUP(Tabela225678910111213[[#This Row],[SKU]],Tabela24[#All],12,0)</f>
        <v>10.952857142857141</v>
      </c>
    </row>
    <row r="147" spans="2:5" x14ac:dyDescent="0.25">
      <c r="B147" s="3" t="s">
        <v>284</v>
      </c>
      <c r="C147" s="3" t="s">
        <v>285</v>
      </c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>
        <v>2</v>
      </c>
      <c r="E170" s="2">
        <f>Tabela225678910111213[[#This Row],[PRODUZIDAS]]*VLOOKUP(Tabela225678910111213[[#This Row],[SKU]],Tabela24[#All],12,0)</f>
        <v>2.1905714285714284</v>
      </c>
    </row>
    <row r="171" spans="2:5" x14ac:dyDescent="0.25">
      <c r="B171" s="3" t="s">
        <v>332</v>
      </c>
      <c r="C171" s="3" t="s">
        <v>333</v>
      </c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>
        <v>75</v>
      </c>
      <c r="E192" s="2">
        <f>Tabela225678910111213[[#This Row],[PRODUZIDAS]]*VLOOKUP(Tabela225678910111213[[#This Row],[SKU]],Tabela24[#All],12,0)</f>
        <v>82.109999999999985</v>
      </c>
    </row>
    <row r="193" spans="2:5" x14ac:dyDescent="0.25">
      <c r="B193" s="3" t="s">
        <v>376</v>
      </c>
      <c r="C193" s="3" t="s">
        <v>377</v>
      </c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>
        <v>26.5</v>
      </c>
      <c r="E194" s="2">
        <f>Tabela225678910111213[[#This Row],[PRODUZIDAS]]*VLOOKUP(Tabela225678910111213[[#This Row],[SKU]],Tabela24[#All],12,0)</f>
        <v>29.012199999999993</v>
      </c>
    </row>
    <row r="195" spans="2:5" x14ac:dyDescent="0.25">
      <c r="B195" s="3" t="s">
        <v>380</v>
      </c>
      <c r="C195" s="3" t="s">
        <v>381</v>
      </c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>
        <v>50</v>
      </c>
      <c r="E197" s="2">
        <f>Tabela225678910111213[[#This Row],[PRODUZIDAS]]*VLOOKUP(Tabela225678910111213[[#This Row],[SKU]],Tabela24[#All],12,0)</f>
        <v>54.739999999999988</v>
      </c>
    </row>
    <row r="198" spans="2:5" x14ac:dyDescent="0.25">
      <c r="B198" s="3" t="s">
        <v>386</v>
      </c>
      <c r="C198" s="3" t="s">
        <v>387</v>
      </c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>
        <v>38.5</v>
      </c>
      <c r="E200" s="2">
        <f>Tabela225678910111213[[#This Row],[PRODUZIDAS]]*VLOOKUP(Tabela225678910111213[[#This Row],[SKU]],Tabela24[#All],12,0)</f>
        <v>42.149799999999992</v>
      </c>
    </row>
    <row r="201" spans="2:5" x14ac:dyDescent="0.25">
      <c r="B201" s="3" t="s">
        <v>392</v>
      </c>
      <c r="C201" s="3" t="s">
        <v>393</v>
      </c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>
        <v>28</v>
      </c>
      <c r="E204" s="2">
        <f>Tabela225678910111213[[#This Row],[PRODUZIDAS]]*VLOOKUP(Tabela225678910111213[[#This Row],[SKU]],Tabela24[#All],12,0)</f>
        <v>25.251333333333328</v>
      </c>
    </row>
    <row r="205" spans="2:5" x14ac:dyDescent="0.25">
      <c r="B205" s="3" t="s">
        <v>400</v>
      </c>
      <c r="C205" s="3" t="s">
        <v>401</v>
      </c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>
        <v>47</v>
      </c>
      <c r="E208" s="2">
        <f>Tabela225678910111213[[#This Row],[PRODUZIDAS]]*VLOOKUP(Tabela225678910111213[[#This Row],[SKU]],Tabela24[#All],12,0)</f>
        <v>42.386166666666661</v>
      </c>
    </row>
    <row r="209" spans="2:5" x14ac:dyDescent="0.25">
      <c r="B209" s="3" t="s">
        <v>408</v>
      </c>
      <c r="C209" s="3" t="s">
        <v>409</v>
      </c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>
        <v>9.5</v>
      </c>
      <c r="E226" s="2">
        <f>Tabela225678910111213[[#This Row],[PRODUZIDAS]]*VLOOKUP(Tabela225678910111213[[#This Row],[SKU]],Tabela24[#All],12,0)</f>
        <v>10.405214285714285</v>
      </c>
    </row>
    <row r="227" spans="2:5" x14ac:dyDescent="0.25">
      <c r="B227" s="3" t="s">
        <v>444</v>
      </c>
      <c r="C227" s="3" t="s">
        <v>445</v>
      </c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>
        <v>3</v>
      </c>
      <c r="E234" s="2">
        <f>Tabela225678910111213[[#This Row],[PRODUZIDAS]]*VLOOKUP(Tabela225678910111213[[#This Row],[SKU]],Tabela24[#All],12,0)</f>
        <v>3.2858571428571426</v>
      </c>
    </row>
    <row r="235" spans="2:5" x14ac:dyDescent="0.25">
      <c r="B235" s="3" t="s">
        <v>460</v>
      </c>
      <c r="C235" s="3" t="s">
        <v>461</v>
      </c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>
        <v>49.5</v>
      </c>
      <c r="E259" s="2">
        <f>Tabela225678910111213[[#This Row],[PRODUZIDAS]]*VLOOKUP(Tabela225678910111213[[#This Row],[SKU]],Tabela24[#All],12,0)</f>
        <v>49.799414634146366</v>
      </c>
    </row>
    <row r="260" spans="2:5" x14ac:dyDescent="0.25">
      <c r="B260" s="3" t="s">
        <v>510</v>
      </c>
      <c r="C260" s="3" t="s">
        <v>511</v>
      </c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>
        <v>10</v>
      </c>
      <c r="E263" s="2">
        <f>Tabela225678910111213[[#This Row],[PRODUZIDAS]]*VLOOKUP(Tabela225678910111213[[#This Row],[SKU]],Tabela24[#All],12,0)</f>
        <v>10.312000000000003</v>
      </c>
    </row>
    <row r="264" spans="2:5" x14ac:dyDescent="0.25">
      <c r="B264" s="3" t="s">
        <v>518</v>
      </c>
      <c r="C264" s="3" t="s">
        <v>519</v>
      </c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>
        <v>13.5</v>
      </c>
      <c r="E271" s="2">
        <f>Tabela225678910111213[[#This Row],[PRODUZIDAS]]*VLOOKUP(Tabela225678910111213[[#This Row],[SKU]],Tabela24[#All],12,0)</f>
        <v>11.302199999999999</v>
      </c>
    </row>
    <row r="272" spans="2:5" x14ac:dyDescent="0.25">
      <c r="B272" s="3" t="s">
        <v>534</v>
      </c>
      <c r="C272" s="3" t="s">
        <v>535</v>
      </c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>
        <v>9.5</v>
      </c>
      <c r="E439" s="2">
        <f>Tabela225678910111213[[#This Row],[PRODUZIDAS]]*VLOOKUP(Tabela225678910111213[[#This Row],[SKU]],Tabela24[#All],12,0)</f>
        <v>5.8415500000000007</v>
      </c>
    </row>
    <row r="440" spans="2:5" x14ac:dyDescent="0.25">
      <c r="B440" s="3" t="s">
        <v>870</v>
      </c>
      <c r="C440" s="3" t="s">
        <v>871</v>
      </c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>
        <v>20</v>
      </c>
      <c r="E581" s="2">
        <f>Tabela225678910111213[[#This Row],[PRODUZIDAS]]*VLOOKUP(Tabela225678910111213[[#This Row],[SKU]],Tabela24[#All],12,0)</f>
        <v>18.036666666666662</v>
      </c>
    </row>
    <row r="582" spans="2:5" x14ac:dyDescent="0.25">
      <c r="B582" s="3" t="s">
        <v>1154</v>
      </c>
      <c r="C582" s="3" t="s">
        <v>1155</v>
      </c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>
        <v>4</v>
      </c>
      <c r="E628" s="2">
        <f>Tabela225678910111213[[#This Row],[PRODUZIDAS]]*VLOOKUP(Tabela225678910111213[[#This Row],[SKU]],Tabela24[#All],12,0)</f>
        <v>4.3791999999999991</v>
      </c>
    </row>
    <row r="629" spans="2:5" x14ac:dyDescent="0.25">
      <c r="B629" s="3" t="s">
        <v>1248</v>
      </c>
      <c r="C629" s="3" t="s">
        <v>1249</v>
      </c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764.86973531739682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>
        <v>10</v>
      </c>
      <c r="E12" s="2">
        <f>Tabela22567891011121314[[#This Row],[PRODUZIDAS]]*VLOOKUP(Tabela22567891011121314[[#This Row],[SKU]],Tabela24[#All],13,0)</f>
        <v>12.260869565217391</v>
      </c>
    </row>
    <row r="13" spans="2:9" x14ac:dyDescent="0.25">
      <c r="B13" s="3" t="s">
        <v>16</v>
      </c>
      <c r="C13" s="3" t="s">
        <v>17</v>
      </c>
      <c r="D13" s="1">
        <v>18</v>
      </c>
      <c r="E13" s="2">
        <f>Tabela22567891011121314[[#This Row],[PRODUZIDAS]]*VLOOKUP(Tabela22567891011121314[[#This Row],[SKU]],Tabela24[#All],13,0)</f>
        <v>22.069565217391304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4</v>
      </c>
      <c r="E19" s="2">
        <f>Tabela22567891011121314[[#This Row],[PRODUZIDAS]]*VLOOKUP(Tabela22567891011121314[[#This Row],[SKU]],Tabela24[#All],13,0)</f>
        <v>4.9043478260869566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22</v>
      </c>
      <c r="E38" s="2">
        <f>Tabela22567891011121314[[#This Row],[PRODUZIDAS]]*VLOOKUP(Tabela22567891011121314[[#This Row],[SKU]],Tabela24[#All],13,0)</f>
        <v>25.4958904109589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1</v>
      </c>
      <c r="E62" s="2">
        <f>Tabela22567891011121314[[#This Row],[PRODUZIDAS]]*VLOOKUP(Tabela22567891011121314[[#This Row],[SKU]],Tabela24[#All],13,0)</f>
        <v>1.1589041095890409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>
        <v>1</v>
      </c>
      <c r="E112" s="2">
        <f>Tabela22567891011121314[[#This Row],[PRODUZIDAS]]*VLOOKUP(Tabela22567891011121314[[#This Row],[SKU]],Tabela24[#All],13,0)</f>
        <v>1.1591999999999998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>
        <v>2</v>
      </c>
      <c r="E117" s="2">
        <f>Tabela22567891011121314[[#This Row],[PRODUZIDAS]]*VLOOKUP(Tabela22567891011121314[[#This Row],[SKU]],Tabela24[#All],13,0)</f>
        <v>2.3183999999999996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Tabela22567891011121314[[#This Row],[PRODUZIDAS]]*VLOOKUP(Tabela22567891011121314[[#This Row],[SKU]],Tabela24[#All],13,0)</f>
        <v>15.073499999999997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28</v>
      </c>
      <c r="E144" s="2">
        <f>Tabela22567891011121314[[#This Row],[PRODUZIDAS]]*VLOOKUP(Tabela22567891011121314[[#This Row],[SKU]],Tabela24[#All],13,0)</f>
        <v>32.472000000000001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68</v>
      </c>
      <c r="E146" s="2">
        <f>Tabela22567891011121314[[#This Row],[PRODUZIDAS]]*VLOOKUP(Tabela22567891011121314[[#This Row],[SKU]],Tabela24[#All],13,0)</f>
        <v>78.860571428571433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60</v>
      </c>
      <c r="E192" s="2">
        <f>Tabela22567891011121314[[#This Row],[PRODUZIDAS]]*VLOOKUP(Tabela22567891011121314[[#This Row],[SKU]],Tabela24[#All],13,0)</f>
        <v>69.551999999999992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26</v>
      </c>
      <c r="E194" s="2">
        <f>Tabela22567891011121314[[#This Row],[PRODUZIDAS]]*VLOOKUP(Tabela22567891011121314[[#This Row],[SKU]],Tabela24[#All],13,0)</f>
        <v>30.139199999999995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38</v>
      </c>
      <c r="E200" s="2">
        <f>Tabela22567891011121314[[#This Row],[PRODUZIDAS]]*VLOOKUP(Tabela22567891011121314[[#This Row],[SKU]],Tabela24[#All],13,0)</f>
        <v>44.049599999999991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Tabela22567891011121314[[#This Row],[PRODUZIDAS]]*VLOOKUP(Tabela22567891011121314[[#This Row],[SKU]],Tabela24[#All],13,0)</f>
        <v>9.275999999999998</v>
      </c>
    </row>
    <row r="204" spans="2:5" x14ac:dyDescent="0.25">
      <c r="B204" s="3" t="s">
        <v>398</v>
      </c>
      <c r="C204" s="3" t="s">
        <v>399</v>
      </c>
      <c r="D204" s="1">
        <v>24</v>
      </c>
      <c r="E204" s="2">
        <f>Tabela22567891011121314[[#This Row],[PRODUZIDAS]]*VLOOKUP(Tabela22567891011121314[[#This Row],[SKU]],Tabela24[#All],13,0)</f>
        <v>27.827999999999996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47</v>
      </c>
      <c r="E208" s="2">
        <f>Tabela22567891011121314[[#This Row],[PRODUZIDAS]]*VLOOKUP(Tabela22567891011121314[[#This Row],[SKU]],Tabela24[#All],13,0)</f>
        <v>54.49649999999999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13</v>
      </c>
      <c r="E226" s="2">
        <f>Tabela22567891011121314[[#This Row],[PRODUZIDAS]]*VLOOKUP(Tabela22567891011121314[[#This Row],[SKU]],Tabela24[#All],13,0)</f>
        <v>15.076285714285714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>
        <v>1</v>
      </c>
      <c r="E230" s="2">
        <f>Tabela22567891011121314[[#This Row],[PRODUZIDAS]]*VLOOKUP(Tabela22567891011121314[[#This Row],[SKU]],Tabela24[#All],13,0)</f>
        <v>1.1597142857142857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>
        <v>50</v>
      </c>
      <c r="E259" s="2">
        <f>Tabela22567891011121314[[#This Row],[PRODUZIDAS]]*VLOOKUP(Tabela22567891011121314[[#This Row],[SKU]],Tabela24[#All],13,0)</f>
        <v>56.590243902439028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10</v>
      </c>
      <c r="E581" s="2">
        <f>Tabela22567891011121314[[#This Row],[PRODUZIDAS]]*VLOOKUP(Tabela22567891011121314[[#This Row],[SKU]],Tabela24[#All],13,0)</f>
        <v>11.594999999999997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15</v>
      </c>
      <c r="E593" s="2">
        <f>Tabela22567891011121314[[#This Row],[PRODUZIDAS]]*VLOOKUP(Tabela22567891011121314[[#This Row],[SKU]],Tabela24[#All],13,0)</f>
        <v>17.395714285714284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3</v>
      </c>
      <c r="E628" s="2">
        <f>Tabela22567891011121314[[#This Row],[PRODUZIDAS]]*VLOOKUP(Tabela22567891011121314[[#This Row],[SKU]],Tabela24[#All],13,0)</f>
        <v>3.4775999999999994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6</v>
      </c>
      <c r="E630" s="2">
        <f>Tabela22567891011121314[[#This Row],[PRODUZIDAS]]*VLOOKUP(Tabela22567891011121314[[#This Row],[SKU]],Tabela24[#All],13,0)</f>
        <v>6.9551999999999987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49</v>
      </c>
      <c r="E662" s="2">
        <f>Tabela22567891011121314[[#This Row],[PRODUZIDAS]]*VLOOKUP(Tabela22567891011121314[[#This Row],[SKU]],Tabela24[#All],13,0)</f>
        <v>56.826000000000001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142</v>
      </c>
      <c r="E664" s="2">
        <f>Tabela22567891011121314[[#This Row],[PRODUZIDAS]]*VLOOKUP(Tabela22567891011121314[[#This Row],[SKU]],Tabela24[#All],13,0)</f>
        <v>164.67942857142856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169.97105229275485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>
        <v>10</v>
      </c>
      <c r="E12" s="2">
        <f>Tabela2256789101112131415[[#This Row],[PRODUZIDAS]]*VLOOKUP(Tabela2256789101112131415[[#This Row],[SKU]],Tabela24[#All],14,0)</f>
        <v>2.7246376811594204</v>
      </c>
    </row>
    <row r="13" spans="2:9" x14ac:dyDescent="0.25">
      <c r="B13" s="3" t="s">
        <v>16</v>
      </c>
      <c r="C13" s="3" t="s">
        <v>17</v>
      </c>
      <c r="D13" s="1">
        <v>18</v>
      </c>
      <c r="E13" s="2">
        <f>Tabela2256789101112131415[[#This Row],[PRODUZIDAS]]*VLOOKUP(Tabela2256789101112131415[[#This Row],[SKU]],Tabela24[#All],14,0)</f>
        <v>4.9043478260869566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4</v>
      </c>
      <c r="E19" s="2">
        <f>Tabela2256789101112131415[[#This Row],[PRODUZIDAS]]*VLOOKUP(Tabela2256789101112131415[[#This Row],[SKU]],Tabela24[#All],14,0)</f>
        <v>1.0898550724637681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22</v>
      </c>
      <c r="E38" s="2">
        <f>Tabela2256789101112131415[[#This Row],[PRODUZIDAS]]*VLOOKUP(Tabela2256789101112131415[[#This Row],[SKU]],Tabela24[#All],14,0)</f>
        <v>5.6657534246575345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1</v>
      </c>
      <c r="E62" s="2">
        <f>Tabela2256789101112131415[[#This Row],[PRODUZIDAS]]*VLOOKUP(Tabela2256789101112131415[[#This Row],[SKU]],Tabela24[#All],14,0)</f>
        <v>0.25753424657534246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>
        <v>1</v>
      </c>
      <c r="E112" s="2">
        <f>Tabela2256789101112131415[[#This Row],[PRODUZIDAS]]*VLOOKUP(Tabela2256789101112131415[[#This Row],[SKU]],Tabela24[#All],14,0)</f>
        <v>0.2576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>
        <v>2</v>
      </c>
      <c r="E117" s="2">
        <f>Tabela2256789101112131415[[#This Row],[PRODUZIDAS]]*VLOOKUP(Tabela2256789101112131415[[#This Row],[SKU]],Tabela24[#All],14,0)</f>
        <v>0.51519999999999999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13</v>
      </c>
      <c r="E122" s="2">
        <f>Tabela2256789101112131415[[#This Row],[PRODUZIDAS]]*VLOOKUP(Tabela2256789101112131415[[#This Row],[SKU]],Tabela24[#All],14,0)</f>
        <v>3.3496666666666663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28</v>
      </c>
      <c r="E144" s="2">
        <f>Tabela2256789101112131415[[#This Row],[PRODUZIDAS]]*VLOOKUP(Tabela2256789101112131415[[#This Row],[SKU]],Tabela24[#All],14,0)</f>
        <v>7.2160000000000002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68</v>
      </c>
      <c r="E146" s="2">
        <f>Tabela2256789101112131415[[#This Row],[PRODUZIDAS]]*VLOOKUP(Tabela2256789101112131415[[#This Row],[SKU]],Tabela24[#All],14,0)</f>
        <v>17.524571428571431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60</v>
      </c>
      <c r="E192" s="2">
        <f>Tabela2256789101112131415[[#This Row],[PRODUZIDAS]]*VLOOKUP(Tabela2256789101112131415[[#This Row],[SKU]],Tabela24[#All],14,0)</f>
        <v>15.456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26</v>
      </c>
      <c r="E194" s="2">
        <f>Tabela2256789101112131415[[#This Row],[PRODUZIDAS]]*VLOOKUP(Tabela2256789101112131415[[#This Row],[SKU]],Tabela24[#All],14,0)</f>
        <v>6.6975999999999996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38</v>
      </c>
      <c r="E200" s="2">
        <f>Tabela2256789101112131415[[#This Row],[PRODUZIDAS]]*VLOOKUP(Tabela2256789101112131415[[#This Row],[SKU]],Tabela24[#All],14,0)</f>
        <v>9.7888000000000002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8</v>
      </c>
      <c r="E203" s="2">
        <f>Tabela2256789101112131415[[#This Row],[PRODUZIDAS]]*VLOOKUP(Tabela2256789101112131415[[#This Row],[SKU]],Tabela24[#All],14,0)</f>
        <v>2.0613333333333332</v>
      </c>
    </row>
    <row r="204" spans="2:5" x14ac:dyDescent="0.25">
      <c r="B204" s="3" t="s">
        <v>398</v>
      </c>
      <c r="C204" s="3" t="s">
        <v>399</v>
      </c>
      <c r="D204" s="1">
        <v>24</v>
      </c>
      <c r="E204" s="2">
        <f>Tabela2256789101112131415[[#This Row],[PRODUZIDAS]]*VLOOKUP(Tabela2256789101112131415[[#This Row],[SKU]],Tabela24[#All],14,0)</f>
        <v>6.1839999999999993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47</v>
      </c>
      <c r="E208" s="2">
        <f>Tabela2256789101112131415[[#This Row],[PRODUZIDAS]]*VLOOKUP(Tabela2256789101112131415[[#This Row],[SKU]],Tabela24[#All],14,0)</f>
        <v>12.110333333333333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13</v>
      </c>
      <c r="E226" s="2">
        <f>Tabela2256789101112131415[[#This Row],[PRODUZIDAS]]*VLOOKUP(Tabela2256789101112131415[[#This Row],[SKU]],Tabela24[#All],14,0)</f>
        <v>3.3502857142857145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>
        <v>1</v>
      </c>
      <c r="E230" s="2">
        <f>Tabela2256789101112131415[[#This Row],[PRODUZIDAS]]*VLOOKUP(Tabela2256789101112131415[[#This Row],[SKU]],Tabela24[#All],14,0)</f>
        <v>0.25771428571428573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>
        <v>50</v>
      </c>
      <c r="E259" s="2">
        <f>Tabela2256789101112131415[[#This Row],[PRODUZIDAS]]*VLOOKUP(Tabela2256789101112131415[[#This Row],[SKU]],Tabela24[#All],14,0)</f>
        <v>12.575609756097567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10</v>
      </c>
      <c r="E581" s="2">
        <f>Tabela2256789101112131415[[#This Row],[PRODUZIDAS]]*VLOOKUP(Tabela2256789101112131415[[#This Row],[SKU]],Tabela24[#All],14,0)</f>
        <v>2.5766666666666667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15</v>
      </c>
      <c r="E593" s="2">
        <f>Tabela2256789101112131415[[#This Row],[PRODUZIDAS]]*VLOOKUP(Tabela2256789101112131415[[#This Row],[SKU]],Tabela24[#All],14,0)</f>
        <v>3.8657142857142861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3</v>
      </c>
      <c r="E628" s="2">
        <f>Tabela2256789101112131415[[#This Row],[PRODUZIDAS]]*VLOOKUP(Tabela2256789101112131415[[#This Row],[SKU]],Tabela24[#All],14,0)</f>
        <v>0.77279999999999993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6</v>
      </c>
      <c r="E630" s="2">
        <f>Tabela2256789101112131415[[#This Row],[PRODUZIDAS]]*VLOOKUP(Tabela2256789101112131415[[#This Row],[SKU]],Tabela24[#All],14,0)</f>
        <v>1.5455999999999999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49</v>
      </c>
      <c r="E662" s="2">
        <f>Tabela2256789101112131415[[#This Row],[PRODUZIDAS]]*VLOOKUP(Tabela2256789101112131415[[#This Row],[SKU]],Tabela24[#All],14,0)</f>
        <v>12.628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142</v>
      </c>
      <c r="E664" s="2">
        <f>Tabela2256789101112131415[[#This Row],[PRODUZIDAS]]*VLOOKUP(Tabela2256789101112131415[[#This Row],[SKU]],Tabela24[#All],14,0)</f>
        <v>36.59542857142857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2025-04-04T14:37:52Z</dcterms:modified>
</cp:coreProperties>
</file>