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M.O 2025\04-2025 M.O\"/>
    </mc:Choice>
  </mc:AlternateContent>
  <xr:revisionPtr revIDLastSave="0" documentId="13_ncr:1_{515B7540-24CD-487D-8762-00C468D8FC34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<sst xmlns="http://schemas.openxmlformats.org/spreadsheetml/2006/main" count="26032" uniqueCount="1899">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</sst>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4" sqref="B4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45777</v>
      </c>
      <c r="C2" s="31"/>
      <c r="D2" s="33">
        <f>SUM(Tabela15[VALOR])</f>
        <v>280.40971285714284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280.40971285714284</v>
      </c>
      <c r="D7" s="26"/>
      <c r="E7" s="26">
        <f>Tabela15[[#This Row],[VALOR]]-Tabela15[[#This Row],[Custo Setor]]</f>
        <v>280.40971285714284</v>
      </c>
    </row>
    <row r="8" spans="2:5" x14ac:dyDescent="0.25">
      <c r="B8" t="s">
        <v>1883</v>
      </c>
      <c r="C8" s="21">
        <f t="array" ref="C8">'2 - CORTE VOIL'!G4</f>
        <v>0</v>
      </c>
      <c r="D8" s="26"/>
      <c r="E8" s="26">
        <f>Tabela15[[#This Row],[VALOR]]-Tabela15[[#This Row],[Custo Setor]]</f>
        <v>0</v>
      </c>
    </row>
    <row r="9" spans="2:5" x14ac:dyDescent="0.25">
      <c r="B9" t="s">
        <v>1885</v>
      </c>
      <c r="C9" s="21">
        <f t="array" ref="C9">'3 - BAINHA CONTINUA'!G4</f>
        <v>0</v>
      </c>
      <c r="D9" s="26"/>
      <c r="E9" s="26">
        <f>Tabela15[[#This Row],[VALOR]]-Tabela15[[#This Row],[Custo Setor]]</f>
        <v>0</v>
      </c>
    </row>
    <row r="10" spans="2:5" x14ac:dyDescent="0.25">
      <c r="B10" t="s">
        <v>1884</v>
      </c>
      <c r="C10" s="21">
        <f t="array" ref="C10">'4 - BARRADO'!G4</f>
        <v>0</v>
      </c>
      <c r="D10" s="26"/>
      <c r="E10" s="26">
        <f>Tabela15[[#This Row],[VALOR]]-Tabela15[[#This Row],[Custo Setor]]</f>
        <v>0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0</v>
      </c>
      <c r="D12" s="26"/>
      <c r="E12" s="26">
        <f>Tabela15[[#This Row],[VALOR]]-Tabela15[[#This Row],[Custo Setor]]</f>
        <v>0</v>
      </c>
    </row>
    <row r="13" spans="2:5" x14ac:dyDescent="0.25">
      <c r="B13" t="s">
        <v>1888</v>
      </c>
      <c r="C13" s="21">
        <f t="array" ref="C13">'7 - PALETEIRA'!G4</f>
        <v>0</v>
      </c>
      <c r="D13" s="26"/>
      <c r="E13" s="26">
        <f>Tabela15[[#This Row],[VALOR]]-Tabela15[[#This Row],[Custo Setor]]</f>
        <v>0</v>
      </c>
    </row>
    <row r="14" spans="2:5" x14ac:dyDescent="0.25">
      <c r="B14" t="s">
        <v>1889</v>
      </c>
      <c r="C14" s="21">
        <f>'8 - ACABAMENTO'!G4</f>
        <v>0</v>
      </c>
      <c r="D14" s="26"/>
      <c r="E14" s="26">
        <f>Tabela15[[#This Row],[VALOR]]-Tabela15[[#This Row],[Custo Setor]]</f>
        <v>0</v>
      </c>
    </row>
    <row r="15" spans="2:5" x14ac:dyDescent="0.25">
      <c r="B15" t="s">
        <v>1890</v>
      </c>
      <c r="C15" s="21">
        <f t="array" ref="C15">'9 - FURO'!G4</f>
        <v>0</v>
      </c>
      <c r="D15" s="26"/>
      <c r="E15" s="26">
        <f>Tabela15[[#This Row],[VALOR]]-Tabela15[[#This Row],[Custo Setor]]</f>
        <v>0</v>
      </c>
    </row>
    <row r="16" spans="2:5" x14ac:dyDescent="0.25">
      <c r="B16" t="s">
        <v>1891</v>
      </c>
      <c r="C16" s="21">
        <f t="array" ref="C16">'10 - ILHOS'!G4</f>
        <v>0</v>
      </c>
      <c r="D16" s="26"/>
      <c r="E16" s="26">
        <f>Tabela15[[#This Row],[VALOR]]-Tabela15[[#This Row],[Custo Setor]]</f>
        <v>0</v>
      </c>
    </row>
    <row r="17" spans="2:5" x14ac:dyDescent="0.25">
      <c r="B17" t="s">
        <v>1892</v>
      </c>
      <c r="C17" s="21">
        <f t="array" ref="C17">'11 - DOBRA'!G4</f>
        <v>0</v>
      </c>
      <c r="D17" s="26"/>
      <c r="E17" s="26">
        <f>Tabela15[[#This Row],[VALOR]]-Tabela15[[#This Row],[Custo Setor]]</f>
        <v>0</v>
      </c>
    </row>
    <row r="18" spans="2:5" x14ac:dyDescent="0.25">
      <c r="B18" t="s">
        <v>1893</v>
      </c>
      <c r="C18" s="21">
        <f t="array" ref="C18">'12 - EMBALAGEM'!G4</f>
        <v>0</v>
      </c>
      <c r="D18" s="26"/>
      <c r="E18" s="26">
        <f>Tabela15[[#This Row],[VALOR]]-Tabela15[[#This Row],[Custo Setor]]</f>
        <v>0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280.40971285714284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553" workbookViewId="0">
      <selection activeCell="D567" sqref="D567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280.40971285714284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>
        <v>29</v>
      </c>
      <c r="E566" s="2">
        <f>Tabela2[[#This Row],[PRODUZIDAS]]*VLOOKUP(Tabela2[[#This Row],[SKU]],Tabela24[#All],3,0)</f>
        <v>9.3404166666666661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>
        <v>50</v>
      </c>
      <c r="E626" s="2">
        <f>Tabela2[[#This Row],[PRODUZIDAS]]*VLOOKUP(Tabela2[[#This Row],[SKU]],Tabela24[#All],3,0)</f>
        <v>7.7279999999999989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>
        <v>197</v>
      </c>
      <c r="E630" s="2">
        <f>Tabela2[[#This Row],[PRODUZIDAS]]*VLOOKUP(Tabela2[[#This Row],[SKU]],Tabela24[#All],3,0)</f>
        <v>30.448319999999995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>
        <v>274</v>
      </c>
      <c r="E636" s="2">
        <f>Tabela2[[#This Row],[PRODUZIDAS]]*VLOOKUP(Tabela2[[#This Row],[SKU]],Tabela24[#All],3,0)</f>
        <v>88.250833333333333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>
        <v>187</v>
      </c>
      <c r="E657" s="2">
        <f>Tabela2[[#This Row],[PRODUZIDAS]]*VLOOKUP(Tabela2[[#This Row],[SKU]],Tabela24[#All],3,0)</f>
        <v>60.24071428571429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>
        <v>52</v>
      </c>
      <c r="E662" s="2">
        <f>Tabela2[[#This Row],[PRODUZIDAS]]*VLOOKUP(Tabela2[[#This Row],[SKU]],Tabela24[#All],3,0)</f>
        <v>16.751428571428573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>
        <v>105</v>
      </c>
      <c r="E664" s="2">
        <f>Tabela2[[#This Row],[PRODUZIDAS]]*VLOOKUP(Tabela2[[#This Row],[SKU]],Tabela24[#All],3,0)</f>
        <v>33.825000000000003</v>
      </c>
    </row>
    <row r="665" spans="2:5" x14ac:dyDescent="0.25">
      <c r="B665" s="3" t="s">
        <v>1320</v>
      </c>
      <c r="C665" s="3" t="s">
        <v>1321</v>
      </c>
      <c r="D665" s="1">
        <v>105</v>
      </c>
      <c r="E665" s="2">
        <f>Tabela2[[#This Row],[PRODUZIDAS]]*VLOOKUP(Tabela2[[#This Row],[SKU]],Tabela24[#All],3,0)</f>
        <v>33.825000000000003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E6" sqref="E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Tabela22567891011[[#This Row],[PRODUZIDAS]]*VLOOKUP(Tabela22567891011[[#This Row],[SKU]],Tabela24[#All],10,0)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E7" sqref="E7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2025-05-05T17:47:50Z</dcterms:modified>
</cp:coreProperties>
</file>