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F1A87A80-E68E-4FCC-814F-B182B391541F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<sst xmlns="http://schemas.openxmlformats.org/spreadsheetml/2006/main" count="26032" uniqueCount="1899">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</sst>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45748</v>
      </c>
      <c r="C2" s="31"/>
      <c r="D2" s="33">
        <f>SUM(Tabela15[VALOR])</f>
        <v>5098.2026748115077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225.09163085762756</v>
      </c>
      <c r="D7" s="26"/>
      <c r="E7" s="26">
        <f>Tabela15[[#This Row],[VALOR]]-Tabela15[[#This Row],[Custo Setor]]</f>
        <v>225.09163085762756</v>
      </c>
    </row>
    <row r="8" spans="2:5" x14ac:dyDescent="0.25">
      <c r="B8" t="s">
        <v>1883</v>
      </c>
      <c r="C8" s="21">
        <f t="array" ref="C8">'2 - CORTE VOIL'!G4</f>
        <v>370.93146571428571</v>
      </c>
      <c r="D8" s="26"/>
      <c r="E8" s="26">
        <f>Tabela15[[#This Row],[VALOR]]-Tabela15[[#This Row],[Custo Setor]]</f>
        <v>370.93146571428571</v>
      </c>
    </row>
    <row r="9" spans="2:5" x14ac:dyDescent="0.25">
      <c r="B9" t="s">
        <v>1885</v>
      </c>
      <c r="C9" s="21">
        <f t="array" ref="C9">'3 - BAINHA CONTINUA'!G4</f>
        <v>108.43017000000002</v>
      </c>
      <c r="D9" s="26"/>
      <c r="E9" s="26">
        <f>Tabela15[[#This Row],[VALOR]]-Tabela15[[#This Row],[Custo Setor]]</f>
        <v>108.43017000000002</v>
      </c>
    </row>
    <row r="10" spans="2:5" x14ac:dyDescent="0.25">
      <c r="B10" t="s">
        <v>1884</v>
      </c>
      <c r="C10" s="21">
        <f t="array" ref="C10">'4 - BARRADO'!G4</f>
        <v>807.24505952380946</v>
      </c>
      <c r="D10" s="26"/>
      <c r="E10" s="26">
        <f>Tabela15[[#This Row],[VALOR]]-Tabela15[[#This Row],[Custo Setor]]</f>
        <v>807.24505952380946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491.71827837573386</v>
      </c>
      <c r="D13" s="26"/>
      <c r="E13" s="26">
        <f>Tabela15[[#This Row],[VALOR]]-Tabela15[[#This Row],[Custo Setor]]</f>
        <v>491.71827837573386</v>
      </c>
    </row>
    <row r="14" spans="2:5" x14ac:dyDescent="0.25">
      <c r="B14" t="s">
        <v>1889</v>
      </c>
      <c r="C14" s="21">
        <f>'8 - ACABAMENTO'!G4</f>
        <v>547.76976141552507</v>
      </c>
      <c r="D14" s="26"/>
      <c r="E14" s="26">
        <f>Tabela15[[#This Row],[VALOR]]-Tabela15[[#This Row],[Custo Setor]]</f>
        <v>547.76976141552507</v>
      </c>
    </row>
    <row r="15" spans="2:5" x14ac:dyDescent="0.25">
      <c r="B15" t="s">
        <v>1890</v>
      </c>
      <c r="C15" s="21">
        <f t="array" ref="C15">'9 - FURO'!G4</f>
        <v>398.11025926614479</v>
      </c>
      <c r="D15" s="26"/>
      <c r="E15" s="26">
        <f>Tabela15[[#This Row],[VALOR]]-Tabela15[[#This Row],[Custo Setor]]</f>
        <v>398.11025926614479</v>
      </c>
    </row>
    <row r="16" spans="2:5" x14ac:dyDescent="0.25">
      <c r="B16" t="s">
        <v>1891</v>
      </c>
      <c r="C16" s="21">
        <f t="array" ref="C16">'10 - ILHOS'!G4</f>
        <v>1058.8749103094244</v>
      </c>
      <c r="D16" s="26"/>
      <c r="E16" s="26">
        <f>Tabela15[[#This Row],[VALOR]]-Tabela15[[#This Row],[Custo Setor]]</f>
        <v>1058.8749103094244</v>
      </c>
    </row>
    <row r="17" spans="2:5" x14ac:dyDescent="0.25">
      <c r="B17" t="s">
        <v>1892</v>
      </c>
      <c r="C17" s="21">
        <f t="array" ref="C17">'11 - DOBRA'!G4</f>
        <v>891.84365946732851</v>
      </c>
      <c r="D17" s="26"/>
      <c r="E17" s="26">
        <f>Tabela15[[#This Row],[VALOR]]-Tabela15[[#This Row],[Custo Setor]]</f>
        <v>891.84365946732851</v>
      </c>
    </row>
    <row r="18" spans="2:5" x14ac:dyDescent="0.25">
      <c r="B18" t="s">
        <v>1893</v>
      </c>
      <c r="C18" s="21">
        <f t="array" ref="C18">'12 - EMBALAGEM'!G4</f>
        <v>198.1874798816286</v>
      </c>
      <c r="D18" s="26"/>
      <c r="E18" s="26">
        <f>Tabela15[[#This Row],[VALOR]]-Tabela15[[#This Row],[Custo Setor]]</f>
        <v>198.1874798816286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5098.2026748115077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6" workbookViewId="0">
      <selection activeCell="D62" sqref="D62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225.09163085762756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>
        <v>1</v>
      </c>
      <c r="E26" s="2">
        <f>Tabela2[[#This Row],[PRODUZIDAS]]*VLOOKUP(Tabela2[[#This Row],[SKU]],Tabela24[#All],3,0)</f>
        <v>0.25753424657534246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2</v>
      </c>
      <c r="E61" s="2">
        <f>Tabela2[[#This Row],[PRODUZIDAS]]*VLOOKUP(Tabela2[[#This Row],[SKU]],Tabela24[#All],3,0)</f>
        <v>0.54082191780821909</v>
      </c>
    </row>
    <row r="62" spans="2:5" x14ac:dyDescent="0.25">
      <c r="B62" s="3" t="s">
        <v>114</v>
      </c>
      <c r="C62" s="3" t="s">
        <v>115</v>
      </c>
      <c r="D62" s="1">
        <v>14</v>
      </c>
      <c r="E62" s="2">
        <f>Tabela2[[#This Row],[PRODUZIDAS]]*VLOOKUP(Tabela2[[#This Row],[SKU]],Tabela24[#All],3,0)</f>
        <v>3.7857534246575337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>
        <v>10</v>
      </c>
      <c r="E170" s="2">
        <f>Tabela2[[#This Row],[PRODUZIDAS]]*VLOOKUP(Tabela2[[#This Row],[SKU]],Tabela24[#All],3,0)</f>
        <v>3.2214285714285715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>
        <v>150</v>
      </c>
      <c r="E193" s="2">
        <f>Tabela2[[#This Row],[PRODUZIDAS]]*VLOOKUP(Tabela2[[#This Row],[SKU]],Tabela24[#All],3,0)</f>
        <v>23.183999999999997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>
        <v>100</v>
      </c>
      <c r="E195" s="2">
        <f>Tabela2[[#This Row],[PRODUZIDAS]]*VLOOKUP(Tabela2[[#This Row],[SKU]],Tabela24[#All],3,0)</f>
        <v>15.455999999999998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>
        <v>100</v>
      </c>
      <c r="E200" s="2">
        <f>Tabela2[[#This Row],[PRODUZIDAS]]*VLOOKUP(Tabela2[[#This Row],[SKU]],Tabela24[#All],3,0)</f>
        <v>15.455999999999998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110</v>
      </c>
      <c r="E203" s="2">
        <f>Tabela2[[#This Row],[PRODUZIDAS]]*VLOOKUP(Tabela2[[#This Row],[SKU]],Tabela24[#All],3,0)</f>
        <v>35.429166666666667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>
        <v>1</v>
      </c>
      <c r="E357" s="2">
        <f>Tabela2[[#This Row],[PRODUZIDAS]]*VLOOKUP(Tabela2[[#This Row],[SKU]],Tabela24[#All],3,0)</f>
        <v>0.81818181818181801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>
        <v>1</v>
      </c>
      <c r="E529" s="2">
        <f>Tabela2[[#This Row],[PRODUZIDAS]]*VLOOKUP(Tabela2[[#This Row],[SKU]],Tabela24[#All],3,0)</f>
        <v>0.95454545454545447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>
        <v>100</v>
      </c>
      <c r="E656" s="2">
        <f>Tabela2[[#This Row],[PRODUZIDAS]]*VLOOKUP(Tabela2[[#This Row],[SKU]],Tabela24[#All],3,0)</f>
        <v>32.214285714285715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>
        <v>50</v>
      </c>
      <c r="E907" s="2">
        <f>Tabela2[[#This Row],[PRODUZIDAS]]*VLOOKUP(Tabela2[[#This Row],[SKU]],Tabela24[#All],3,0)</f>
        <v>46.88695652173913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>
        <v>50</v>
      </c>
      <c r="E909" s="2">
        <f>Tabela2[[#This Row],[PRODUZIDAS]]*VLOOKUP(Tabela2[[#This Row],[SKU]],Tabela24[#All],3,0)</f>
        <v>46.88695652173913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6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370.93146571428571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>
        <v>38</v>
      </c>
      <c r="E170" s="2">
        <f>Tabela225[[#This Row],[PRODUZIDAS]]*VLOOKUP(Tabela225[[#This Row],[SKU]],Tabela24[#All],4,0)</f>
        <v>56.310571428571421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>
        <v>105.5</v>
      </c>
      <c r="E200" s="2">
        <f>Tabela225[[#This Row],[PRODUZIDAS]]*VLOOKUP(Tabela225[[#This Row],[SKU]],Tabela24[#All],4,0)</f>
        <v>57.071280000000002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205</v>
      </c>
      <c r="E203" s="2">
        <f>Tabela225[[#This Row],[PRODUZIDAS]]*VLOOKUP(Tabela225[[#This Row],[SKU]],Tabela24[#All],4,0)</f>
        <v>190.15799999999999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>
        <v>41.5</v>
      </c>
      <c r="E205" s="2">
        <f>Tabela225[[#This Row],[PRODUZIDAS]]*VLOOKUP(Tabela225[[#This Row],[SKU]],Tabela24[#All],4,0)</f>
        <v>38.495399999999997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>
        <v>19.5</v>
      </c>
      <c r="E234" s="2">
        <f>Tabela225[[#This Row],[PRODUZIDAS]]*VLOOKUP(Tabela225[[#This Row],[SKU]],Tabela24[#All],4,0)</f>
        <v>28.896214285714283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77" workbookViewId="0">
      <selection activeCell="D201" sqref="D20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108.43017000000002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41.67</v>
      </c>
      <c r="E146" s="2">
        <f>Tabela2256[[#This Row],[PRODUZIDAS]]*VLOOKUP(Tabela2256[[#This Row],[SKU]],Tabela24[#All],5,0)</f>
        <v>18.79317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>
        <v>33.33</v>
      </c>
      <c r="E150" s="2">
        <f>Tabela2256[[#This Row],[PRODUZIDAS]]*VLOOKUP(Tabela2256[[#This Row],[SKU]],Tabela24[#All],5,0)</f>
        <v>15.031829999999999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>
        <v>110.9</v>
      </c>
      <c r="E200" s="2">
        <f>Tabela2256[[#This Row],[PRODUZIDAS]]*VLOOKUP(Tabela2256[[#This Row],[SKU]],Tabela24[#All],5,0)</f>
        <v>14.28392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77.08</v>
      </c>
      <c r="E225" s="2">
        <f>Tabela2256[[#This Row],[PRODUZIDAS]]*VLOOKUP(Tabela2256[[#This Row],[SKU]],Tabela24[#All],5,0)</f>
        <v>34.763080000000002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>
        <v>31.67</v>
      </c>
      <c r="E227" s="2">
        <f>Tabela2256[[#This Row],[PRODUZIDAS]]*VLOOKUP(Tabela2256[[#This Row],[SKU]],Tabela24[#All],5,0)</f>
        <v>14.283170000000002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>
        <v>25</v>
      </c>
      <c r="E234" s="2">
        <f>Tabela2256[[#This Row],[PRODUZIDAS]]*VLOOKUP(Tabela2256[[#This Row],[SKU]],Tabela24[#All],5,0)</f>
        <v>11.275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79" workbookViewId="0">
      <selection activeCell="D195" sqref="D19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807.24505952380946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>
        <v>1.5</v>
      </c>
      <c r="E123" s="2">
        <f>Tabela22567[[#This Row],[PRODUZIDAS]]*VLOOKUP(Tabela22567[[#This Row],[SKU]],Tabela24[#All],6,0)</f>
        <v>1.9325000000000001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2</v>
      </c>
      <c r="E132" s="2">
        <f>Tabela22567[[#This Row],[PRODUZIDAS]]*VLOOKUP(Tabela22567[[#This Row],[SKU]],Tabela24[#All],6,0)</f>
        <v>2.5766666666666667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>
        <v>36</v>
      </c>
      <c r="E135" s="2">
        <f>Tabela22567[[#This Row],[PRODUZIDAS]]*VLOOKUP(Tabela22567[[#This Row],[SKU]],Tabela24[#All],6,0)</f>
        <v>46.38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152.5</v>
      </c>
      <c r="E194" s="2">
        <f>Tabela22567[[#This Row],[PRODUZIDAS]]*VLOOKUP(Tabela22567[[#This Row],[SKU]],Tabela24[#All],6,0)</f>
        <v>176.77799999999996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10</v>
      </c>
      <c r="E200" s="2">
        <f>Tabela22567[[#This Row],[PRODUZIDAS]]*VLOOKUP(Tabela22567[[#This Row],[SKU]],Tabela24[#All],6,0)</f>
        <v>11.591999999999999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226.5</v>
      </c>
      <c r="E203" s="2">
        <f>Tabela22567[[#This Row],[PRODUZIDAS]]*VLOOKUP(Tabela22567[[#This Row],[SKU]],Tabela24[#All],6,0)</f>
        <v>291.8075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93</v>
      </c>
      <c r="E205" s="2">
        <f>Tabela22567[[#This Row],[PRODUZIDAS]]*VLOOKUP(Tabela22567[[#This Row],[SKU]],Tabela24[#All],6,0)</f>
        <v>119.815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>
        <v>100.5</v>
      </c>
      <c r="E210" s="2">
        <f>Tabela22567[[#This Row],[PRODUZIDAS]]*VLOOKUP(Tabela22567[[#This Row],[SKU]],Tabela24[#All],6,0)</f>
        <v>129.47749999999999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>
        <v>19.5</v>
      </c>
      <c r="E234" s="2">
        <f>Tabela22567[[#This Row],[PRODUZIDAS]]*VLOOKUP(Tabela22567[[#This Row],[SKU]],Tabela24[#All],6,0)</f>
        <v>25.127142857142861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>
        <v>1</v>
      </c>
      <c r="E853" s="2">
        <f>Tabela22567[[#This Row],[PRODUZIDAS]]*VLOOKUP(Tabela22567[[#This Row],[SKU]],Tabela24[#All],6,0)</f>
        <v>1.75875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491.71827837573386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>
        <v>30</v>
      </c>
      <c r="E41" s="2">
        <f>Tabela225678910[[#This Row],[PRODUZIDAS]]*VLOOKUP(Tabela225678910[[#This Row],[SKU]],Tabela24[#All],9,0)</f>
        <v>20.087671232876716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Tabela225678910[[#This Row],[PRODUZIDAS]]*VLOOKUP(Tabela225678910[[#This Row],[SKU]],Tabela24[#All],9,0)</f>
        <v>36.764999999999993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120</v>
      </c>
      <c r="E77" s="2">
        <f>Tabela225678910[[#This Row],[PRODUZIDAS]]*VLOOKUP(Tabela225678910[[#This Row],[SKU]],Tabela24[#All],9,0)</f>
        <v>88.235999999999976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>
        <v>80</v>
      </c>
      <c r="E117" s="2">
        <f>Tabela225678910[[#This Row],[PRODUZIDAS]]*VLOOKUP(Tabela225678910[[#This Row],[SKU]],Tabela24[#All],9,0)</f>
        <v>51.52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>
        <v>4</v>
      </c>
      <c r="E170" s="2">
        <f>Tabela225678910[[#This Row],[PRODUZIDAS]]*VLOOKUP(Tabela225678910[[#This Row],[SKU]],Tabela24[#All],9,0)</f>
        <v>4.1234285714285717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Tabela225678910[[#This Row],[PRODUZIDAS]]*VLOOKUP(Tabela225678910[[#This Row],[SKU]],Tabela24[#All],9,0)</f>
        <v>9.6624999999999996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100</v>
      </c>
      <c r="E205" s="2">
        <f>Tabela225678910[[#This Row],[PRODUZIDAS]]*VLOOKUP(Tabela225678910[[#This Row],[SKU]],Tabela24[#All],9,0)</f>
        <v>96.625</v>
      </c>
    </row>
    <row r="206" spans="2:5" x14ac:dyDescent="0.25">
      <c r="B206" s="3" t="s">
        <v>402</v>
      </c>
      <c r="C206" s="3" t="s">
        <v>403</v>
      </c>
      <c r="D206" s="1">
        <v>20</v>
      </c>
      <c r="E206" s="2">
        <f>Tabela225678910[[#This Row],[PRODUZIDAS]]*VLOOKUP(Tabela225678910[[#This Row],[SKU]],Tabela24[#All],9,0)</f>
        <v>19.324999999999999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1</v>
      </c>
      <c r="E208" s="2">
        <f>Tabela225678910[[#This Row],[PRODUZIDAS]]*VLOOKUP(Tabela225678910[[#This Row],[SKU]],Tabela24[#All],9,0)</f>
        <v>0.96624999999999994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>
        <v>10</v>
      </c>
      <c r="E213" s="2">
        <f>Tabela225678910[[#This Row],[PRODUZIDAS]]*VLOOKUP(Tabela225678910[[#This Row],[SKU]],Tabela24[#All],9,0)</f>
        <v>9.6624999999999996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70</v>
      </c>
      <c r="E225" s="2">
        <f>Tabela225678910[[#This Row],[PRODUZIDAS]]*VLOOKUP(Tabela225678910[[#This Row],[SKU]],Tabela24[#All],9,0)</f>
        <v>72.160000000000011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>
        <v>14.5</v>
      </c>
      <c r="E234" s="2">
        <f>Tabela225678910[[#This Row],[PRODUZIDAS]]*VLOOKUP(Tabela225678910[[#This Row],[SKU]],Tabela24[#All],9,0)</f>
        <v>14.947428571428572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70</v>
      </c>
      <c r="E636" s="2">
        <f>Tabela225678910[[#This Row],[PRODUZIDAS]]*VLOOKUP(Tabela225678910[[#This Row],[SKU]],Tabela24[#All],9,0)</f>
        <v>67.637500000000003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42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547.76976141552507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>
        <v>30</v>
      </c>
      <c r="E41" s="2">
        <f>Tabela22567891011[[#This Row],[PRODUZIDAS]]*VLOOKUP(Tabela22567891011[[#This Row],[SKU]],Tabela24[#All],10,0)</f>
        <v>22.019178082191775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49.5</v>
      </c>
      <c r="E67" s="2">
        <f>Tabela22567891011[[#This Row],[PRODUZIDAS]]*VLOOKUP(Tabela22567891011[[#This Row],[SKU]],Tabela24[#All],10,0)</f>
        <v>39.590099999999993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15</v>
      </c>
      <c r="E69" s="2">
        <f>Tabela22567891011[[#This Row],[PRODUZIDAS]]*VLOOKUP(Tabela22567891011[[#This Row],[SKU]],Tabela24[#All],10,0)</f>
        <v>11.996999999999998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10</v>
      </c>
      <c r="E72" s="2">
        <f>Tabela22567891011[[#This Row],[PRODUZIDAS]]*VLOOKUP(Tabela22567891011[[#This Row],[SKU]],Tabela24[#All],10,0)</f>
        <v>7.9979999999999984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27</v>
      </c>
      <c r="E77" s="2">
        <f>Tabela22567891011[[#This Row],[PRODUZIDAS]]*VLOOKUP(Tabela22567891011[[#This Row],[SKU]],Tabela24[#All],10,0)</f>
        <v>21.594599999999996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>
        <v>1</v>
      </c>
      <c r="E82" s="2">
        <f>Tabela22567891011[[#This Row],[PRODUZIDAS]]*VLOOKUP(Tabela22567891011[[#This Row],[SKU]],Tabela24[#All],10,0)</f>
        <v>0.79979999999999984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>
        <v>20</v>
      </c>
      <c r="E149" s="2">
        <f>Tabela22567891011[[#This Row],[PRODUZIDAS]]*VLOOKUP(Tabela22567891011[[#This Row],[SKU]],Tabela24[#All],10,0)</f>
        <v>23.194285714285712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>
        <v>35</v>
      </c>
      <c r="E152" s="2">
        <f>Tabela22567891011[[#This Row],[PRODUZIDAS]]*VLOOKUP(Tabela22567891011[[#This Row],[SKU]],Tabela24[#All],10,0)</f>
        <v>40.589999999999996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>
        <v>2</v>
      </c>
      <c r="E170" s="2">
        <f>Tabela22567891011[[#This Row],[PRODUZIDAS]]*VLOOKUP(Tabela22567891011[[#This Row],[SKU]],Tabela24[#All],10,0)</f>
        <v>2.3194285714285714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100</v>
      </c>
      <c r="E192" s="2">
        <f>Tabela22567891011[[#This Row],[PRODUZIDAS]]*VLOOKUP(Tabela22567891011[[#This Row],[SKU]],Tabela24[#All],10,0)</f>
        <v>64.400000000000006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Tabela22567891011[[#This Row],[PRODUZIDAS]]*VLOOKUP(Tabela22567891011[[#This Row],[SKU]],Tabela24[#All],10,0)</f>
        <v>9.0183333333333309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>
        <v>1</v>
      </c>
      <c r="E219" s="2">
        <f>Tabela22567891011[[#This Row],[PRODUZIDAS]]*VLOOKUP(Tabela22567891011[[#This Row],[SKU]],Tabela24[#All],10,0)</f>
        <v>0.90183333333333315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>
        <v>31</v>
      </c>
      <c r="E225" s="2">
        <f>Tabela22567891011[[#This Row],[PRODUZIDAS]]*VLOOKUP(Tabela22567891011[[#This Row],[SKU]],Tabela24[#All],10,0)</f>
        <v>35.951142857142855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81.5</v>
      </c>
      <c r="E231" s="2">
        <f>Tabela22567891011[[#This Row],[PRODUZIDAS]]*VLOOKUP(Tabela22567891011[[#This Row],[SKU]],Tabela24[#All],10,0)</f>
        <v>94.516714285714286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16</v>
      </c>
      <c r="E234" s="2">
        <f>Tabela22567891011[[#This Row],[PRODUZIDAS]]*VLOOKUP(Tabela22567891011[[#This Row],[SKU]],Tabela24[#All],10,0)</f>
        <v>18.555428571428571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>
        <v>2.5</v>
      </c>
      <c r="E440" s="2">
        <f>Tabela22567891011[[#This Row],[PRODUZIDAS]]*VLOOKUP(Tabela22567891011[[#This Row],[SKU]],Tabela24[#All],10,0)</f>
        <v>2.3650000000000002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59</v>
      </c>
      <c r="E636" s="2">
        <f>Tabela22567891011[[#This Row],[PRODUZIDAS]]*VLOOKUP(Tabela22567891011[[#This Row],[SKU]],Tabela24[#All],10,0)</f>
        <v>53.208166666666656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99.5</v>
      </c>
      <c r="E638" s="2">
        <f>Tabela22567891011[[#This Row],[PRODUZIDAS]]*VLOOKUP(Tabela22567891011[[#This Row],[SKU]],Tabela24[#All],10,0)</f>
        <v>89.732416666666651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>
        <v>10</v>
      </c>
      <c r="E644" s="2">
        <f>Tabela22567891011[[#This Row],[PRODUZIDAS]]*VLOOKUP(Tabela22567891011[[#This Row],[SKU]],Tabela24[#All],10,0)</f>
        <v>9.0183333333333309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2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398.11025926614479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30.5</v>
      </c>
      <c r="E27" s="2">
        <f>Tabela2256789101112[[#This Row],[PRODUZIDAS]]*VLOOKUP(Tabela2256789101112[[#This Row],[SKU]],Tabela24[#All],11,0)</f>
        <v>23.56438356164383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>
        <v>5.5</v>
      </c>
      <c r="E30" s="2">
        <f>Tabela2256789101112[[#This Row],[PRODUZIDAS]]*VLOOKUP(Tabela2256789101112[[#This Row],[SKU]],Tabela24[#All],11,0)</f>
        <v>4.24931506849315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>
        <v>30</v>
      </c>
      <c r="E41" s="2">
        <f>Tabela2256789101112[[#This Row],[PRODUZIDAS]]*VLOOKUP(Tabela2256789101112[[#This Row],[SKU]],Tabela24[#All],11,0)</f>
        <v>17.383561643835613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>
        <v>15.5</v>
      </c>
      <c r="E44" s="2">
        <f>Tabela2256789101112[[#This Row],[PRODUZIDAS]]*VLOOKUP(Tabela2256789101112[[#This Row],[SKU]],Tabela24[#All],11,0)</f>
        <v>8.9815068493150676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49.5</v>
      </c>
      <c r="E67" s="2">
        <f>Tabela2256789101112[[#This Row],[PRODUZIDAS]]*VLOOKUP(Tabela2256789101112[[#This Row],[SKU]],Tabela24[#All],11,0)</f>
        <v>41.505749999999999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Tabela2256789101112[[#This Row],[PRODUZIDAS]]*VLOOKUP(Tabela2256789101112[[#This Row],[SKU]],Tabela24[#All],11,0)</f>
        <v>16.77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10</v>
      </c>
      <c r="E72" s="2">
        <f>Tabela2256789101112[[#This Row],[PRODUZIDAS]]*VLOOKUP(Tabela2256789101112[[#This Row],[SKU]],Tabela24[#All],11,0)</f>
        <v>8.3849999999999998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7</v>
      </c>
      <c r="E77" s="2">
        <f>Tabela2256789101112[[#This Row],[PRODUZIDAS]]*VLOOKUP(Tabela2256789101112[[#This Row],[SKU]],Tabela24[#All],11,0)</f>
        <v>5.8694999999999995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>
        <v>1</v>
      </c>
      <c r="E82" s="2">
        <f>Tabela2256789101112[[#This Row],[PRODUZIDAS]]*VLOOKUP(Tabela2256789101112[[#This Row],[SKU]],Tabela24[#All],11,0)</f>
        <v>0.83849999999999991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>
        <v>35</v>
      </c>
      <c r="E152" s="2">
        <f>Tabela2256789101112[[#This Row],[PRODUZIDAS]]*VLOOKUP(Tabela2256789101112[[#This Row],[SKU]],Tabela24[#All],11,0)</f>
        <v>27.06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40.5</v>
      </c>
      <c r="E192" s="2">
        <f>Tabela2256789101112[[#This Row],[PRODUZIDAS]]*VLOOKUP(Tabela2256789101112[[#This Row],[SKU]],Tabela24[#All],11,0)</f>
        <v>26.603640000000002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Tabela2256789101112[[#This Row],[PRODUZIDAS]]*VLOOKUP(Tabela2256789101112[[#This Row],[SKU]],Tabela24[#All],11,0)</f>
        <v>7.0858333333333325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6</v>
      </c>
      <c r="E234" s="2">
        <f>Tabela2256789101112[[#This Row],[PRODUZIDAS]]*VLOOKUP(Tabela2256789101112[[#This Row],[SKU]],Tabela24[#All],11,0)</f>
        <v>4.6388571428571428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>
        <v>2.5</v>
      </c>
      <c r="E446" s="2">
        <f>Tabela2256789101112[[#This Row],[PRODUZIDAS]]*VLOOKUP(Tabela2256789101112[[#This Row],[SKU]],Tabela24[#All],11,0)</f>
        <v>1.0406000000000002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129</v>
      </c>
      <c r="E557" s="2">
        <f>Tabela2256789101112[[#This Row],[PRODUZIDAS]]*VLOOKUP(Tabela2256789101112[[#This Row],[SKU]],Tabela24[#All],11,0)</f>
        <v>84.737520000000004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59</v>
      </c>
      <c r="E636" s="2">
        <f>Tabela2256789101112[[#This Row],[PRODUZIDAS]]*VLOOKUP(Tabela2256789101112[[#This Row],[SKU]],Tabela24[#All],11,0)</f>
        <v>41.806416666666664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99.5</v>
      </c>
      <c r="E638" s="2">
        <f>Tabela2256789101112[[#This Row],[PRODUZIDAS]]*VLOOKUP(Tabela2256789101112[[#This Row],[SKU]],Tabela24[#All],11,0)</f>
        <v>70.504041666666652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>
        <v>10</v>
      </c>
      <c r="E645" s="2">
        <f>Tabela2256789101112[[#This Row],[PRODUZIDAS]]*VLOOKUP(Tabela2256789101112[[#This Row],[SKU]],Tabela24[#All],11,0)</f>
        <v>7.0858333333333325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21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1058.8749103094244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86.5</v>
      </c>
      <c r="E16" s="2">
        <f>Tabela225678910111213[[#This Row],[PRODUZIDAS]]*VLOOKUP(Tabela225678910111213[[#This Row],[SKU]],Tabela24[#All],12,0)</f>
        <v>100.16449275362318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>
        <v>68</v>
      </c>
      <c r="E21" s="2">
        <f>Tabela225678910111213[[#This Row],[PRODUZIDAS]]*VLOOKUP(Tabela225678910111213[[#This Row],[SKU]],Tabela24[#All],12,0)</f>
        <v>78.742028985507233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95.5</v>
      </c>
      <c r="E23" s="2">
        <f>Tabela225678910111213[[#This Row],[PRODUZIDAS]]*VLOOKUP(Tabela225678910111213[[#This Row],[SKU]],Tabela24[#All],12,0)</f>
        <v>110.58623188405797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30</v>
      </c>
      <c r="E38" s="2">
        <f>Tabela225678910111213[[#This Row],[PRODUZIDAS]]*VLOOKUP(Tabela225678910111213[[#This Row],[SKU]],Tabela24[#All],12,0)</f>
        <v>30.904109589041095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6.5</v>
      </c>
      <c r="E40" s="2">
        <f>Tabela225678910111213[[#This Row],[PRODUZIDAS]]*VLOOKUP(Tabela225678910111213[[#This Row],[SKU]],Tabela24[#All],12,0)</f>
        <v>6.6958904109589037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>
        <v>17</v>
      </c>
      <c r="E53" s="2">
        <f>Tabela225678910111213[[#This Row],[PRODUZIDAS]]*VLOOKUP(Tabela225678910111213[[#This Row],[SKU]],Tabela24[#All],12,0)</f>
        <v>17.512328767123286</v>
      </c>
    </row>
    <row r="54" spans="2:5" x14ac:dyDescent="0.25">
      <c r="B54" s="3" t="s">
        <v>98</v>
      </c>
      <c r="C54" s="3" t="s">
        <v>99</v>
      </c>
      <c r="D54" s="1">
        <v>65</v>
      </c>
      <c r="E54" s="2">
        <f>Tabela225678910111213[[#This Row],[PRODUZIDAS]]*VLOOKUP(Tabela225678910111213[[#This Row],[SKU]],Tabela24[#All],12,0)</f>
        <v>66.958904109589042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47</v>
      </c>
      <c r="E77" s="2">
        <f>Tabela225678910111213[[#This Row],[PRODUZIDAS]]*VLOOKUP(Tabela225678910111213[[#This Row],[SKU]],Tabela24[#All],12,0)</f>
        <v>51.535499999999992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>
        <v>20</v>
      </c>
      <c r="E100" s="2">
        <f>Tabela225678910111213[[#This Row],[PRODUZIDAS]]*VLOOKUP(Tabela225678910111213[[#This Row],[SKU]],Tabela24[#All],12,0)</f>
        <v>21.929999999999996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52.5</v>
      </c>
      <c r="E114" s="2">
        <f>Tabela225678910111213[[#This Row],[PRODUZIDAS]]*VLOOKUP(Tabela225678910111213[[#This Row],[SKU]],Tabela24[#All],12,0)</f>
        <v>57.47699999999999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>
        <v>3</v>
      </c>
      <c r="E116" s="2">
        <f>Tabela225678910111213[[#This Row],[PRODUZIDAS]]*VLOOKUP(Tabela225678910111213[[#This Row],[SKU]],Tabela24[#All],12,0)</f>
        <v>3.2843999999999993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8.5</v>
      </c>
      <c r="E146" s="2">
        <f>Tabela225678910111213[[#This Row],[PRODUZIDAS]]*VLOOKUP(Tabela225678910111213[[#This Row],[SKU]],Tabela24[#All],12,0)</f>
        <v>9.3099285714285713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>
        <v>20</v>
      </c>
      <c r="E167" s="2">
        <f>Tabela225678910111213[[#This Row],[PRODUZIDAS]]*VLOOKUP(Tabela225678910111213[[#This Row],[SKU]],Tabela24[#All],12,0)</f>
        <v>21.905714285714282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>
        <v>5.5</v>
      </c>
      <c r="E170" s="2">
        <f>Tabela225678910111213[[#This Row],[PRODUZIDAS]]*VLOOKUP(Tabela225678910111213[[#This Row],[SKU]],Tabela24[#All],12,0)</f>
        <v>6.0240714285714283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73.5</v>
      </c>
      <c r="E192" s="2">
        <f>Tabela225678910111213[[#This Row],[PRODUZIDAS]]*VLOOKUP(Tabela225678910111213[[#This Row],[SKU]],Tabela24[#All],12,0)</f>
        <v>80.467799999999983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59</v>
      </c>
      <c r="E197" s="2">
        <f>Tabela225678910111213[[#This Row],[PRODUZIDAS]]*VLOOKUP(Tabela225678910111213[[#This Row],[SKU]],Tabela24[#All],12,0)</f>
        <v>64.593199999999982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25.5</v>
      </c>
      <c r="E203" s="2">
        <f>Tabela225678910111213[[#This Row],[PRODUZIDAS]]*VLOOKUP(Tabela225678910111213[[#This Row],[SKU]],Tabela24[#All],12,0)</f>
        <v>22.996749999999995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>
        <v>42.5</v>
      </c>
      <c r="E215" s="2">
        <f>Tabela225678910111213[[#This Row],[PRODUZIDAS]]*VLOOKUP(Tabela225678910111213[[#This Row],[SKU]],Tabela24[#All],12,0)</f>
        <v>38.32791666666666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34</v>
      </c>
      <c r="E225" s="2">
        <f>Tabela225678910111213[[#This Row],[PRODUZIDAS]]*VLOOKUP(Tabela225678910111213[[#This Row],[SKU]],Tabela24[#All],12,0)</f>
        <v>37.239714285714285</v>
      </c>
    </row>
    <row r="226" spans="2:5" x14ac:dyDescent="0.25">
      <c r="B226" s="3" t="s">
        <v>442</v>
      </c>
      <c r="C226" s="3" t="s">
        <v>443</v>
      </c>
      <c r="D226" s="1">
        <v>9.5</v>
      </c>
      <c r="E226" s="2">
        <f>Tabela225678910111213[[#This Row],[PRODUZIDAS]]*VLOOKUP(Tabela225678910111213[[#This Row],[SKU]],Tabela24[#All],12,0)</f>
        <v>10.405214285714285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>
        <v>6</v>
      </c>
      <c r="E234" s="2">
        <f>Tabela225678910111213[[#This Row],[PRODUZIDAS]]*VLOOKUP(Tabela225678910111213[[#This Row],[SKU]],Tabela24[#All],12,0)</f>
        <v>6.5717142857142852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>
        <v>2.5</v>
      </c>
      <c r="E446" s="2">
        <f>Tabela225678910111213[[#This Row],[PRODUZIDAS]]*VLOOKUP(Tabela225678910111213[[#This Row],[SKU]],Tabela24[#All],12,0)</f>
        <v>1.5372500000000002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>
        <v>105</v>
      </c>
      <c r="E629" s="2">
        <f>Tabela225678910111213[[#This Row],[PRODUZIDAS]]*VLOOKUP(Tabela225678910111213[[#This Row],[SKU]],Tabela24[#All],12,0)</f>
        <v>114.95399999999998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99.5</v>
      </c>
      <c r="E638" s="2">
        <f>Tabela225678910111213[[#This Row],[PRODUZIDAS]]*VLOOKUP(Tabela225678910111213[[#This Row],[SKU]],Tabela24[#All],12,0)</f>
        <v>89.732416666666651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>
        <v>10</v>
      </c>
      <c r="E645" s="2">
        <f>Tabela225678910111213[[#This Row],[PRODUZIDAS]]*VLOOKUP(Tabela225678910111213[[#This Row],[SKU]],Tabela24[#All],12,0)</f>
        <v>9.0183333333333309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891.84365946732851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69</v>
      </c>
      <c r="E21" s="2">
        <f>Tabela22567891011121314[[#This Row],[PRODUZIDAS]]*VLOOKUP(Tabela22567891011121314[[#This Row],[SKU]],Tabela24[#All],13,0)</f>
        <v>84.600000000000009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>
        <v>30</v>
      </c>
      <c r="E29" s="2">
        <f>Tabela22567891011121314[[#This Row],[PRODUZIDAS]]*VLOOKUP(Tabela22567891011121314[[#This Row],[SKU]],Tabela24[#All],13,0)</f>
        <v>34.767123287671225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30</v>
      </c>
      <c r="E38" s="2">
        <f>Tabela22567891011121314[[#This Row],[PRODUZIDAS]]*VLOOKUP(Tabela22567891011121314[[#This Row],[SKU]],Tabela24[#All],13,0)</f>
        <v>34.767123287671225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46</v>
      </c>
      <c r="E77" s="2">
        <f>Tabela22567891011121314[[#This Row],[PRODUZIDAS]]*VLOOKUP(Tabela22567891011121314[[#This Row],[SKU]],Tabela24[#All],13,0)</f>
        <v>53.405999999999992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>
        <v>1</v>
      </c>
      <c r="E82" s="2">
        <f>Tabela22567891011121314[[#This Row],[PRODUZIDAS]]*VLOOKUP(Tabela22567891011121314[[#This Row],[SKU]],Tabela24[#All],13,0)</f>
        <v>1.1609999999999998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46</v>
      </c>
      <c r="E114" s="2">
        <f>Tabela22567891011121314[[#This Row],[PRODUZIDAS]]*VLOOKUP(Tabela22567891011121314[[#This Row],[SKU]],Tabela24[#All],13,0)</f>
        <v>53.323199999999993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3</v>
      </c>
      <c r="E116" s="2">
        <f>Tabela22567891011121314[[#This Row],[PRODUZIDAS]]*VLOOKUP(Tabela22567891011121314[[#This Row],[SKU]],Tabela24[#All],13,0)</f>
        <v>3.4775999999999994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>
        <v>10</v>
      </c>
      <c r="E133" s="2">
        <f>Tabela22567891011121314[[#This Row],[PRODUZIDAS]]*VLOOKUP(Tabela22567891011121314[[#This Row],[SKU]],Tabela24[#All],13,0)</f>
        <v>11.594999999999997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>
        <v>15</v>
      </c>
      <c r="E141" s="2">
        <f>Tabela22567891011121314[[#This Row],[PRODUZIDAS]]*VLOOKUP(Tabela22567891011121314[[#This Row],[SKU]],Tabela24[#All],13,0)</f>
        <v>17.392499999999995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15</v>
      </c>
      <c r="E146" s="2">
        <f>Tabela22567891011121314[[#This Row],[PRODUZIDAS]]*VLOOKUP(Tabela22567891011121314[[#This Row],[SKU]],Tabela24[#All],13,0)</f>
        <v>17.395714285714284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11</v>
      </c>
      <c r="E152" s="2">
        <f>Tabela22567891011121314[[#This Row],[PRODUZIDAS]]*VLOOKUP(Tabela22567891011121314[[#This Row],[SKU]],Tabela24[#All],13,0)</f>
        <v>12.756857142857143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>
        <v>15</v>
      </c>
      <c r="E158" s="2">
        <f>Tabela22567891011121314[[#This Row],[PRODUZIDAS]]*VLOOKUP(Tabela22567891011121314[[#This Row],[SKU]],Tabela24[#All],13,0)</f>
        <v>17.395714285714284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68</v>
      </c>
      <c r="E192" s="2">
        <f>Tabela22567891011121314[[#This Row],[PRODUZIDAS]]*VLOOKUP(Tabela22567891011121314[[#This Row],[SKU]],Tabela24[#All],13,0)</f>
        <v>78.82559999999998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109</v>
      </c>
      <c r="E197" s="2">
        <f>Tabela22567891011121314[[#This Row],[PRODUZIDAS]]*VLOOKUP(Tabela22567891011121314[[#This Row],[SKU]],Tabela24[#All],13,0)</f>
        <v>126.35279999999997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13</v>
      </c>
      <c r="E200" s="2">
        <f>Tabela22567891011121314[[#This Row],[PRODUZIDAS]]*VLOOKUP(Tabela22567891011121314[[#This Row],[SKU]],Tabela24[#All],13,0)</f>
        <v>15.069599999999998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8</v>
      </c>
      <c r="E203" s="2">
        <f>Tabela22567891011121314[[#This Row],[PRODUZIDAS]]*VLOOKUP(Tabela22567891011121314[[#This Row],[SKU]],Tabela24[#All],13,0)</f>
        <v>9.275999999999998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32</v>
      </c>
      <c r="E225" s="2">
        <f>Tabela22567891011121314[[#This Row],[PRODUZIDAS]]*VLOOKUP(Tabela22567891011121314[[#This Row],[SKU]],Tabela24[#All],13,0)</f>
        <v>37.110857142857142</v>
      </c>
    </row>
    <row r="226" spans="2:5" x14ac:dyDescent="0.25">
      <c r="B226" s="3" t="s">
        <v>442</v>
      </c>
      <c r="C226" s="3" t="s">
        <v>443</v>
      </c>
      <c r="D226" s="1">
        <v>5</v>
      </c>
      <c r="E226" s="2">
        <f>Tabela22567891011121314[[#This Row],[PRODUZIDAS]]*VLOOKUP(Tabela22567891011121314[[#This Row],[SKU]],Tabela24[#All],13,0)</f>
        <v>5.798571428571428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>
        <v>70</v>
      </c>
      <c r="E259" s="2">
        <f>Tabela22567891011121314[[#This Row],[PRODUZIDAS]]*VLOOKUP(Tabela22567891011121314[[#This Row],[SKU]],Tabela24[#All],13,0)</f>
        <v>79.226341463414641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>
        <v>20</v>
      </c>
      <c r="E440" s="2">
        <f>Tabela22567891011121314[[#This Row],[PRODUZIDAS]]*VLOOKUP(Tabela22567891011121314[[#This Row],[SKU]],Tabela24[#All],13,0)</f>
        <v>17.028000000000002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>
        <v>18</v>
      </c>
      <c r="E447" s="2">
        <f>Tabela22567891011121314[[#This Row],[PRODUZIDAS]]*VLOOKUP(Tabela22567891011121314[[#This Row],[SKU]],Tabela24[#All],13,0)</f>
        <v>15.325200000000001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>
        <v>16</v>
      </c>
      <c r="E602" s="2">
        <f>Tabela22567891011121314[[#This Row],[PRODUZIDAS]]*VLOOKUP(Tabela22567891011121314[[#This Row],[SKU]],Tabela24[#All],13,0)</f>
        <v>18.555428571428571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>
        <v>65</v>
      </c>
      <c r="E629" s="2">
        <f>Tabela22567891011121314[[#This Row],[PRODUZIDAS]]*VLOOKUP(Tabela22567891011121314[[#This Row],[SKU]],Tabela24[#All],13,0)</f>
        <v>75.347999999999985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60</v>
      </c>
      <c r="E638" s="2">
        <f>Tabela22567891011121314[[#This Row],[PRODUZIDAS]]*VLOOKUP(Tabela22567891011121314[[#This Row],[SKU]],Tabela24[#All],13,0)</f>
        <v>69.569999999999979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2</v>
      </c>
      <c r="E664" s="2">
        <f>Tabela22567891011121314[[#This Row],[PRODUZIDAS]]*VLOOKUP(Tabela22567891011121314[[#This Row],[SKU]],Tabela24[#All],13,0)</f>
        <v>2.3194285714285714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198.1874798816286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69</v>
      </c>
      <c r="E21" s="2">
        <f>Tabela2256789101112131415[[#This Row],[PRODUZIDAS]]*VLOOKUP(Tabela2256789101112131415[[#This Row],[SKU]],Tabela24[#All],14,0)</f>
        <v>18.8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>
        <v>30</v>
      </c>
      <c r="E29" s="2">
        <f>Tabela2256789101112131415[[#This Row],[PRODUZIDAS]]*VLOOKUP(Tabela2256789101112131415[[#This Row],[SKU]],Tabela24[#All],14,0)</f>
        <v>7.7260273972602738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30</v>
      </c>
      <c r="E38" s="2">
        <f>Tabela2256789101112131415[[#This Row],[PRODUZIDAS]]*VLOOKUP(Tabela2256789101112131415[[#This Row],[SKU]],Tabela24[#All],14,0)</f>
        <v>7.7260273972602738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46</v>
      </c>
      <c r="E77" s="2">
        <f>Tabela2256789101112131415[[#This Row],[PRODUZIDAS]]*VLOOKUP(Tabela2256789101112131415[[#This Row],[SKU]],Tabela24[#All],14,0)</f>
        <v>11.868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>
        <v>1</v>
      </c>
      <c r="E82" s="2">
        <f>Tabela2256789101112131415[[#This Row],[PRODUZIDAS]]*VLOOKUP(Tabela2256789101112131415[[#This Row],[SKU]],Tabela24[#All],14,0)</f>
        <v>0.25800000000000001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46</v>
      </c>
      <c r="E114" s="2">
        <f>Tabela2256789101112131415[[#This Row],[PRODUZIDAS]]*VLOOKUP(Tabela2256789101112131415[[#This Row],[SKU]],Tabela24[#All],14,0)</f>
        <v>11.849600000000001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3</v>
      </c>
      <c r="E116" s="2">
        <f>Tabela2256789101112131415[[#This Row],[PRODUZIDAS]]*VLOOKUP(Tabela2256789101112131415[[#This Row],[SKU]],Tabela24[#All],14,0)</f>
        <v>0.77279999999999993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>
        <v>10</v>
      </c>
      <c r="E133" s="2">
        <f>Tabela2256789101112131415[[#This Row],[PRODUZIDAS]]*VLOOKUP(Tabela2256789101112131415[[#This Row],[SKU]],Tabela24[#All],14,0)</f>
        <v>2.5766666666666667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>
        <v>15</v>
      </c>
      <c r="E141" s="2">
        <f>Tabela2256789101112131415[[#This Row],[PRODUZIDAS]]*VLOOKUP(Tabela2256789101112131415[[#This Row],[SKU]],Tabela24[#All],14,0)</f>
        <v>3.8649999999999998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15</v>
      </c>
      <c r="E146" s="2">
        <f>Tabela2256789101112131415[[#This Row],[PRODUZIDAS]]*VLOOKUP(Tabela2256789101112131415[[#This Row],[SKU]],Tabela24[#All],14,0)</f>
        <v>3.8657142857142861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11</v>
      </c>
      <c r="E152" s="2">
        <f>Tabela2256789101112131415[[#This Row],[PRODUZIDAS]]*VLOOKUP(Tabela2256789101112131415[[#This Row],[SKU]],Tabela24[#All],14,0)</f>
        <v>2.834857142857143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>
        <v>15</v>
      </c>
      <c r="E158" s="2">
        <f>Tabela2256789101112131415[[#This Row],[PRODUZIDAS]]*VLOOKUP(Tabela2256789101112131415[[#This Row],[SKU]],Tabela24[#All],14,0)</f>
        <v>3.8657142857142861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68</v>
      </c>
      <c r="E192" s="2">
        <f>Tabela2256789101112131415[[#This Row],[PRODUZIDAS]]*VLOOKUP(Tabela2256789101112131415[[#This Row],[SKU]],Tabela24[#All],14,0)</f>
        <v>17.5168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109</v>
      </c>
      <c r="E197" s="2">
        <f>Tabela2256789101112131415[[#This Row],[PRODUZIDAS]]*VLOOKUP(Tabela2256789101112131415[[#This Row],[SKU]],Tabela24[#All],14,0)</f>
        <v>28.078399999999998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13</v>
      </c>
      <c r="E200" s="2">
        <f>Tabela2256789101112131415[[#This Row],[PRODUZIDAS]]*VLOOKUP(Tabela2256789101112131415[[#This Row],[SKU]],Tabela24[#All],14,0)</f>
        <v>3.3487999999999998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8</v>
      </c>
      <c r="E203" s="2">
        <f>Tabela2256789101112131415[[#This Row],[PRODUZIDAS]]*VLOOKUP(Tabela2256789101112131415[[#This Row],[SKU]],Tabela24[#All],14,0)</f>
        <v>2.0613333333333332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32</v>
      </c>
      <c r="E225" s="2">
        <f>Tabela2256789101112131415[[#This Row],[PRODUZIDAS]]*VLOOKUP(Tabela2256789101112131415[[#This Row],[SKU]],Tabela24[#All],14,0)</f>
        <v>8.2468571428571433</v>
      </c>
    </row>
    <row r="226" spans="2:5" x14ac:dyDescent="0.25">
      <c r="B226" s="3" t="s">
        <v>442</v>
      </c>
      <c r="C226" s="3" t="s">
        <v>443</v>
      </c>
      <c r="D226" s="1">
        <v>5</v>
      </c>
      <c r="E226" s="2">
        <f>Tabela2256789101112131415[[#This Row],[PRODUZIDAS]]*VLOOKUP(Tabela2256789101112131415[[#This Row],[SKU]],Tabela24[#All],14,0)</f>
        <v>1.2885714285714287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>
        <v>70</v>
      </c>
      <c r="E259" s="2">
        <f>Tabela2256789101112131415[[#This Row],[PRODUZIDAS]]*VLOOKUP(Tabela2256789101112131415[[#This Row],[SKU]],Tabela24[#All],14,0)</f>
        <v>17.605853658536592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>
        <v>20</v>
      </c>
      <c r="E440" s="2">
        <f>Tabela2256789101112131415[[#This Row],[PRODUZIDAS]]*VLOOKUP(Tabela2256789101112131415[[#This Row],[SKU]],Tabela24[#All],14,0)</f>
        <v>3.7840000000000011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>
        <v>18</v>
      </c>
      <c r="E447" s="2">
        <f>Tabela2256789101112131415[[#This Row],[PRODUZIDAS]]*VLOOKUP(Tabela2256789101112131415[[#This Row],[SKU]],Tabela24[#All],14,0)</f>
        <v>3.4056000000000011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>
        <v>16</v>
      </c>
      <c r="E602" s="2">
        <f>Tabela2256789101112131415[[#This Row],[PRODUZIDAS]]*VLOOKUP(Tabela2256789101112131415[[#This Row],[SKU]],Tabela24[#All],14,0)</f>
        <v>4.1234285714285717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>
        <v>65</v>
      </c>
      <c r="E629" s="2">
        <f>Tabela2256789101112131415[[#This Row],[PRODUZIDAS]]*VLOOKUP(Tabela2256789101112131415[[#This Row],[SKU]],Tabela24[#All],14,0)</f>
        <v>16.744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60</v>
      </c>
      <c r="E638" s="2">
        <f>Tabela2256789101112131415[[#This Row],[PRODUZIDAS]]*VLOOKUP(Tabela2256789101112131415[[#This Row],[SKU]],Tabela24[#All],14,0)</f>
        <v>15.459999999999999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2</v>
      </c>
      <c r="E664" s="2">
        <f>Tabela2256789101112131415[[#This Row],[PRODUZIDAS]]*VLOOKUP(Tabela2256789101112131415[[#This Row],[SKU]],Tabela24[#All],14,0)</f>
        <v>0.51542857142857146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2025-04-08T17:51:50Z</dcterms:modified>
</cp:coreProperties>
</file>