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39BB010F-4C73-489D-B9A1-2EF831D695F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<sst xmlns="http://schemas.openxmlformats.org/spreadsheetml/2006/main" count="26032" uniqueCount="1899">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</sst>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4" sqref="B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45749</v>
      </c>
      <c r="C2" s="31"/>
      <c r="D2" s="33">
        <f>SUM(Tabela15[VALOR])</f>
        <v>5005.5016920865201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275.98988385518589</v>
      </c>
      <c r="D7" s="26"/>
      <c r="E7" s="26">
        <f>Tabela15[[#This Row],[VALOR]]-Tabela15[[#This Row],[Custo Setor]]</f>
        <v>275.98988385518589</v>
      </c>
    </row>
    <row r="8" spans="2:5" x14ac:dyDescent="0.25">
      <c r="B8" t="s">
        <v>1883</v>
      </c>
      <c r="C8" s="21">
        <f t="array" ref="C8">'2 - CORTE VOIL'!G4</f>
        <v>333.75752857142851</v>
      </c>
      <c r="D8" s="26"/>
      <c r="E8" s="26">
        <f>Tabela15[[#This Row],[VALOR]]-Tabela15[[#This Row],[Custo Setor]]</f>
        <v>333.75752857142851</v>
      </c>
    </row>
    <row r="9" spans="2:5" x14ac:dyDescent="0.25">
      <c r="B9" t="s">
        <v>1885</v>
      </c>
      <c r="C9" s="21">
        <f t="array" ref="C9">'3 - BAINHA CONTINUA'!G4</f>
        <v>225.95551</v>
      </c>
      <c r="D9" s="26"/>
      <c r="E9" s="26">
        <f>Tabela15[[#This Row],[VALOR]]-Tabela15[[#This Row],[Custo Setor]]</f>
        <v>225.95551</v>
      </c>
    </row>
    <row r="10" spans="2:5" x14ac:dyDescent="0.25">
      <c r="B10" t="s">
        <v>1884</v>
      </c>
      <c r="C10" s="21">
        <f t="array" ref="C10">'4 - BARRADO'!G4</f>
        <v>725.37767619047611</v>
      </c>
      <c r="D10" s="26"/>
      <c r="E10" s="26">
        <f>Tabela15[[#This Row],[VALOR]]-Tabela15[[#This Row],[Custo Setor]]</f>
        <v>725.37767619047611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1.7765454545454544</v>
      </c>
      <c r="D12" s="26"/>
      <c r="E12" s="26">
        <f>Tabela15[[#This Row],[VALOR]]-Tabela15[[#This Row],[Custo Setor]]</f>
        <v>1.7765454545454544</v>
      </c>
    </row>
    <row r="13" spans="2:5" x14ac:dyDescent="0.25">
      <c r="B13" t="s">
        <v>1888</v>
      </c>
      <c r="C13" s="21">
        <f t="array" ref="C13">'7 - PALETEIRA'!G4</f>
        <v>413.52800340338632</v>
      </c>
      <c r="D13" s="26"/>
      <c r="E13" s="26">
        <f>Tabela15[[#This Row],[VALOR]]-Tabela15[[#This Row],[Custo Setor]]</f>
        <v>413.52800340338632</v>
      </c>
    </row>
    <row r="14" spans="2:5" x14ac:dyDescent="0.25">
      <c r="B14" t="s">
        <v>1889</v>
      </c>
      <c r="C14" s="21">
        <f>'8 - ACABAMENTO'!G4</f>
        <v>532.42465600130447</v>
      </c>
      <c r="D14" s="26"/>
      <c r="E14" s="26">
        <f>Tabela15[[#This Row],[VALOR]]-Tabela15[[#This Row],[Custo Setor]]</f>
        <v>532.42465600130447</v>
      </c>
    </row>
    <row r="15" spans="2:5" x14ac:dyDescent="0.25">
      <c r="B15" t="s">
        <v>1890</v>
      </c>
      <c r="C15" s="21">
        <f t="array" ref="C15">'9 - FURO'!G4</f>
        <v>380.94586667111435</v>
      </c>
      <c r="D15" s="26"/>
      <c r="E15" s="26">
        <f>Tabela15[[#This Row],[VALOR]]-Tabela15[[#This Row],[Custo Setor]]</f>
        <v>380.94586667111435</v>
      </c>
    </row>
    <row r="16" spans="2:5" x14ac:dyDescent="0.25">
      <c r="B16" t="s">
        <v>1891</v>
      </c>
      <c r="C16" s="21">
        <f t="array" ref="C16">'10 - ILHOS'!G4</f>
        <v>898.15413129555554</v>
      </c>
      <c r="D16" s="26"/>
      <c r="E16" s="26">
        <f>Tabela15[[#This Row],[VALOR]]-Tabela15[[#This Row],[Custo Setor]]</f>
        <v>898.15413129555554</v>
      </c>
    </row>
    <row r="17" spans="2:5" x14ac:dyDescent="0.25">
      <c r="B17" t="s">
        <v>1892</v>
      </c>
      <c r="C17" s="21">
        <f t="array" ref="C17">'11 - DOBRA'!G4</f>
        <v>996.21154689015577</v>
      </c>
      <c r="D17" s="26"/>
      <c r="E17" s="26">
        <f>Tabela15[[#This Row],[VALOR]]-Tabela15[[#This Row],[Custo Setor]]</f>
        <v>996.21154689015577</v>
      </c>
    </row>
    <row r="18" spans="2:5" x14ac:dyDescent="0.25">
      <c r="B18" t="s">
        <v>1893</v>
      </c>
      <c r="C18" s="21">
        <f t="array" ref="C18">'12 - EMBALAGEM'!G4</f>
        <v>221.38034375336795</v>
      </c>
      <c r="D18" s="26"/>
      <c r="E18" s="26">
        <f>Tabela15[[#This Row],[VALOR]]-Tabela15[[#This Row],[Custo Setor]]</f>
        <v>221.38034375336795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5005.5016920865201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73" workbookViewId="0">
      <selection activeCell="D90" sqref="D9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275.98988385518589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3</v>
      </c>
      <c r="E33" s="2">
        <f>Tabela2[[#This Row],[PRODUZIDAS]]*VLOOKUP(Tabela2[[#This Row],[SKU]],Tabela24[#All],3,0)</f>
        <v>0.77260273972602733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9</v>
      </c>
      <c r="E52" s="2">
        <f>Tabela2[[#This Row],[PRODUZIDAS]]*VLOOKUP(Tabela2[[#This Row],[SKU]],Tabela24[#All],3,0)</f>
        <v>2.4336986301369858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12</v>
      </c>
      <c r="E54" s="2">
        <f>Tabela2[[#This Row],[PRODUZIDAS]]*VLOOKUP(Tabela2[[#This Row],[SKU]],Tabela24[#All],3,0)</f>
        <v>3.2449315068493148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Tabela2[[#This Row],[PRODUZIDAS]]*VLOOKUP(Tabela2[[#This Row],[SKU]],Tabela24[#All],3,0)</f>
        <v>0.81123287671232869</v>
      </c>
    </row>
    <row r="62" spans="2:5" x14ac:dyDescent="0.25">
      <c r="B62" s="3" t="s">
        <v>114</v>
      </c>
      <c r="C62" s="3" t="s">
        <v>115</v>
      </c>
      <c r="D62" s="1">
        <v>1</v>
      </c>
      <c r="E62" s="2">
        <f>Tabela2[[#This Row],[PRODUZIDAS]]*VLOOKUP(Tabela2[[#This Row],[SKU]],Tabela24[#All],3,0)</f>
        <v>0.27041095890410954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1</v>
      </c>
      <c r="E89" s="2">
        <f>Tabela2[[#This Row],[PRODUZIDAS]]*VLOOKUP(Tabela2[[#This Row],[SKU]],Tabela24[#All],3,0)</f>
        <v>0.27089999999999997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5</v>
      </c>
      <c r="E116" s="2">
        <f>Tabela2[[#This Row],[PRODUZIDAS]]*VLOOKUP(Tabela2[[#This Row],[SKU]],Tabela24[#All],3,0)</f>
        <v>0.77279999999999993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>
        <v>1</v>
      </c>
      <c r="E151" s="2">
        <f>Tabela2[[#This Row],[PRODUZIDAS]]*VLOOKUP(Tabela2[[#This Row],[SKU]],Tabela24[#All],3,0)</f>
        <v>0.32214285714285718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Tabela2[[#This Row],[PRODUZIDAS]]*VLOOKUP(Tabela2[[#This Row],[SKU]],Tabela24[#All],3,0)</f>
        <v>1.9335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Tabela2[[#This Row],[PRODUZIDAS]]*VLOOKUP(Tabela2[[#This Row],[SKU]],Tabela24[#All],3,0)</f>
        <v>3.0911999999999997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>
        <v>39</v>
      </c>
      <c r="E215" s="2">
        <f>Tabela2[[#This Row],[PRODUZIDAS]]*VLOOKUP(Tabela2[[#This Row],[SKU]],Tabela24[#All],3,0)</f>
        <v>12.561249999999999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Tabela2[[#This Row],[PRODUZIDAS]]*VLOOKUP(Tabela2[[#This Row],[SKU]],Tabela24[#All],3,0)</f>
        <v>0.64428571428571435</v>
      </c>
    </row>
    <row r="227" spans="2:5" x14ac:dyDescent="0.25">
      <c r="B227" s="3" t="s">
        <v>444</v>
      </c>
      <c r="C227" s="3" t="s">
        <v>445</v>
      </c>
      <c r="D227" s="1">
        <v>15</v>
      </c>
      <c r="E227" s="2">
        <f>Tabela2[[#This Row],[PRODUZIDAS]]*VLOOKUP(Tabela2[[#This Row],[SKU]],Tabela24[#All],3,0)</f>
        <v>4.8321428571428573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Tabela2[[#This Row],[PRODUZIDAS]]*VLOOKUP(Tabela2[[#This Row],[SKU]],Tabela24[#All],3,0)</f>
        <v>0.82199999999999984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100</v>
      </c>
      <c r="E630" s="2">
        <f>Tabela2[[#This Row],[PRODUZIDAS]]*VLOOKUP(Tabela2[[#This Row],[SKU]],Tabela24[#All],3,0)</f>
        <v>15.455999999999998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100</v>
      </c>
      <c r="E636" s="2">
        <f>Tabela2[[#This Row],[PRODUZIDAS]]*VLOOKUP(Tabela2[[#This Row],[SKU]],Tabela24[#All],3,0)</f>
        <v>32.208333333333336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300</v>
      </c>
      <c r="E638" s="2">
        <f>Tabela2[[#This Row],[PRODUZIDAS]]*VLOOKUP(Tabela2[[#This Row],[SKU]],Tabela24[#All],3,0)</f>
        <v>96.625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>
        <v>50</v>
      </c>
      <c r="E642" s="2">
        <f>Tabela2[[#This Row],[PRODUZIDAS]]*VLOOKUP(Tabela2[[#This Row],[SKU]],Tabela24[#All],3,0)</f>
        <v>16.104166666666668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70</v>
      </c>
      <c r="E657" s="2">
        <f>Tabela2[[#This Row],[PRODUZIDAS]]*VLOOKUP(Tabela2[[#This Row],[SKU]],Tabela24[#All],3,0)</f>
        <v>22.55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100</v>
      </c>
      <c r="E662" s="2">
        <f>Tabela2[[#This Row],[PRODUZIDAS]]*VLOOKUP(Tabela2[[#This Row],[SKU]],Tabela24[#All],3,0)</f>
        <v>32.214285714285715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>
        <v>1</v>
      </c>
      <c r="E785" s="2">
        <f>Tabela2[[#This Row],[PRODUZIDAS]]*VLOOKUP(Tabela2[[#This Row],[SKU]],Tabela24[#All],3,0)</f>
        <v>0.95899999999999985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333.75752857142851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>
        <v>134.5</v>
      </c>
      <c r="E122" s="2">
        <f>Tabela225[[#This Row],[PRODUZIDAS]]*VLOOKUP(Tabela225[[#This Row],[SKU]],Tabela24[#All],4,0)</f>
        <v>124.76219999999998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>
        <v>69.5</v>
      </c>
      <c r="E126" s="2">
        <f>Tabela225[[#This Row],[PRODUZIDAS]]*VLOOKUP(Tabela225[[#This Row],[SKU]],Tabela24[#All],4,0)</f>
        <v>64.468199999999996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Tabela225[[#This Row],[PRODUZIDAS]]*VLOOKUP(Tabela225[[#This Row],[SKU]],Tabela24[#All],4,0)</f>
        <v>45.937571428571424</v>
      </c>
    </row>
    <row r="151" spans="2:5" x14ac:dyDescent="0.25">
      <c r="B151" s="3" t="s">
        <v>292</v>
      </c>
      <c r="C151" s="3" t="s">
        <v>293</v>
      </c>
      <c r="D151" s="1">
        <v>46.5</v>
      </c>
      <c r="E151" s="2">
        <f>Tabela225[[#This Row],[PRODUZIDAS]]*VLOOKUP(Tabela225[[#This Row],[SKU]],Tabela24[#All],4,0)</f>
        <v>68.906357142857132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>
        <v>32</v>
      </c>
      <c r="E204" s="2">
        <f>Tabela225[[#This Row],[PRODUZIDAS]]*VLOOKUP(Tabela225[[#This Row],[SKU]],Tabela24[#All],4,0)</f>
        <v>29.683199999999996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45" workbookViewId="0">
      <selection activeCell="D151" sqref="D15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225.95551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100</v>
      </c>
      <c r="E146" s="2">
        <f>Tabela2256[[#This Row],[PRODUZIDAS]]*VLOOKUP(Tabela2256[[#This Row],[SKU]],Tabela24[#All],5,0)</f>
        <v>45.1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>
        <v>52.91</v>
      </c>
      <c r="E150" s="2">
        <f>Tabela2256[[#This Row],[PRODUZIDAS]]*VLOOKUP(Tabela2256[[#This Row],[SKU]],Tabela24[#All],5,0)</f>
        <v>23.862410000000001</v>
      </c>
    </row>
    <row r="151" spans="2:5" x14ac:dyDescent="0.25">
      <c r="B151" s="3" t="s">
        <v>292</v>
      </c>
      <c r="C151" s="3" t="s">
        <v>293</v>
      </c>
      <c r="D151" s="1">
        <v>69.58</v>
      </c>
      <c r="E151" s="2">
        <f>Tabela2256[[#This Row],[PRODUZIDAS]]*VLOOKUP(Tabela2256[[#This Row],[SKU]],Tabela24[#All],5,0)</f>
        <v>31.380579999999998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101.66</v>
      </c>
      <c r="E225" s="2">
        <f>Tabela2256[[#This Row],[PRODUZIDAS]]*VLOOKUP(Tabela2256[[#This Row],[SKU]],Tabela24[#All],5,0)</f>
        <v>45.848660000000002</v>
      </c>
    </row>
    <row r="226" spans="2:5" x14ac:dyDescent="0.25">
      <c r="B226" s="3" t="s">
        <v>442</v>
      </c>
      <c r="C226" s="3" t="s">
        <v>443</v>
      </c>
      <c r="D226" s="1">
        <v>94.78</v>
      </c>
      <c r="E226" s="2">
        <f>Tabela2256[[#This Row],[PRODUZIDAS]]*VLOOKUP(Tabela2256[[#This Row],[SKU]],Tabela24[#All],5,0)</f>
        <v>42.745780000000003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82.08</v>
      </c>
      <c r="E233" s="2">
        <f>Tabela2256[[#This Row],[PRODUZIDAS]]*VLOOKUP(Tabela2256[[#This Row],[SKU]],Tabela24[#All],5,0)</f>
        <v>37.018079999999998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769" workbookViewId="0">
      <selection activeCell="D786" sqref="D78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725.37767619047611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23</v>
      </c>
      <c r="E122" s="2">
        <f>Tabela22567[[#This Row],[PRODUZIDAS]]*VLOOKUP(Tabela22567[[#This Row],[SKU]],Tabela24[#All],6,0)</f>
        <v>29.631666666666668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70</v>
      </c>
      <c r="E126" s="2">
        <f>Tabela22567[[#This Row],[PRODUZIDAS]]*VLOOKUP(Tabela22567[[#This Row],[SKU]],Tabela24[#All],6,0)</f>
        <v>90.183333333333337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Tabela22567[[#This Row],[PRODUZIDAS]]*VLOOKUP(Tabela22567[[#This Row],[SKU]],Tabela24[#All],6,0)</f>
        <v>39.945714285714288</v>
      </c>
    </row>
    <row r="151" spans="2:5" x14ac:dyDescent="0.25">
      <c r="B151" s="3" t="s">
        <v>292</v>
      </c>
      <c r="C151" s="3" t="s">
        <v>293</v>
      </c>
      <c r="D151" s="1">
        <v>45</v>
      </c>
      <c r="E151" s="2">
        <f>Tabela22567[[#This Row],[PRODUZIDAS]]*VLOOKUP(Tabela22567[[#This Row],[SKU]],Tabela24[#All],6,0)</f>
        <v>57.985714285714295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>
        <v>38</v>
      </c>
      <c r="E170" s="2">
        <f>Tabela22567[[#This Row],[PRODUZIDAS]]*VLOOKUP(Tabela22567[[#This Row],[SKU]],Tabela24[#All],6,0)</f>
        <v>48.965714285714292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101.5</v>
      </c>
      <c r="E194" s="2">
        <f>Tabela22567[[#This Row],[PRODUZIDAS]]*VLOOKUP(Tabela22567[[#This Row],[SKU]],Tabela24[#All],6,0)</f>
        <v>117.65879999999999</v>
      </c>
    </row>
    <row r="195" spans="2:5" x14ac:dyDescent="0.25">
      <c r="B195" s="3" t="s">
        <v>380</v>
      </c>
      <c r="C195" s="3" t="s">
        <v>381</v>
      </c>
      <c r="D195" s="1">
        <v>42</v>
      </c>
      <c r="E195" s="2">
        <f>Tabela22567[[#This Row],[PRODUZIDAS]]*VLOOKUP(Tabela22567[[#This Row],[SKU]],Tabela24[#All],6,0)</f>
        <v>48.686399999999992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Tabela22567[[#This Row],[PRODUZIDAS]]*VLOOKUP(Tabela22567[[#This Row],[SKU]],Tabela24[#All],6,0)</f>
        <v>57.959999999999987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136</v>
      </c>
      <c r="E203" s="2">
        <f>Tabela22567[[#This Row],[PRODUZIDAS]]*VLOOKUP(Tabela22567[[#This Row],[SKU]],Tabela24[#All],6,0)</f>
        <v>175.21333333333334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30.5</v>
      </c>
      <c r="E205" s="2">
        <f>Tabela22567[[#This Row],[PRODUZIDAS]]*VLOOKUP(Tabela22567[[#This Row],[SKU]],Tabela24[#All],6,0)</f>
        <v>39.294166666666669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10</v>
      </c>
      <c r="E215" s="2">
        <f>Tabela22567[[#This Row],[PRODUZIDAS]]*VLOOKUP(Tabela22567[[#This Row],[SKU]],Tabela24[#All],6,0)</f>
        <v>12.883333333333333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Tabela22567[[#This Row],[PRODUZIDAS]]*VLOOKUP(Tabela22567[[#This Row],[SKU]],Tabela24[#All],6,0)</f>
        <v>1.7124999999999997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Tabela22567[[#This Row],[PRODUZIDAS]]*VLOOKUP(Tabela22567[[#This Row],[SKU]],Tabela24[#All],6,0)</f>
        <v>1.7045454545454544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</v>
      </c>
      <c r="E529" s="2">
        <f>Tabela22567[[#This Row],[PRODUZIDAS]]*VLOOKUP(Tabela22567[[#This Row],[SKU]],Tabela24[#All],6,0)</f>
        <v>2.0454545454545454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>
        <v>1</v>
      </c>
      <c r="E785" s="2">
        <f>Tabela22567[[#This Row],[PRODUZIDAS]]*VLOOKUP(Tabela22567[[#This Row],[SKU]],Tabela24[#All],6,0)</f>
        <v>1.5069999999999997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25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1.7765454545454544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Tabela2256789[[#This Row],[PRODUZIDAS]]*VLOOKUP(Tabela2256789[[#This Row],[SKU]],Tabela24[#All],8,0)</f>
        <v>0.41099999999999992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Tabela2256789[[#This Row],[PRODUZIDAS]]*VLOOKUP(Tabela2256789[[#This Row],[SKU]],Tabela24[#All],8,0)</f>
        <v>0.47727272727272724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Tabela2256789[[#This Row],[PRODUZIDAS]]*VLOOKUP(Tabela2256789[[#This Row],[SKU]],Tabela24[#All],8,0)</f>
        <v>0.41099999999999992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Tabela2256789[[#This Row],[PRODUZIDAS]]*VLOOKUP(Tabela2256789[[#This Row],[SKU]],Tabela24[#All],8,0)</f>
        <v>0.47727272727272724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413.52800340338632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Tabela225678910[[#This Row],[PRODUZIDAS]]*VLOOKUP(Tabela225678910[[#This Row],[SKU]],Tabela24[#All],9,0)</f>
        <v>20.434782608695649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100</v>
      </c>
      <c r="E22" s="2">
        <f>Tabela225678910[[#This Row],[PRODUZIDAS]]*VLOOKUP(Tabela225678910[[#This Row],[SKU]],Tabela24[#All],9,0)</f>
        <v>40.869565217391298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1</v>
      </c>
      <c r="E38" s="2">
        <f>Tabela225678910[[#This Row],[PRODUZIDAS]]*VLOOKUP(Tabela225678910[[#This Row],[SKU]],Tabela24[#All],9,0)</f>
        <v>0.66958904109589046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80</v>
      </c>
      <c r="E41" s="2">
        <f>Tabela225678910[[#This Row],[PRODUZIDAS]]*VLOOKUP(Tabela225678910[[#This Row],[SKU]],Tabela24[#All],9,0)</f>
        <v>53.567123287671237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Tabela225678910[[#This Row],[PRODUZIDAS]]*VLOOKUP(Tabela225678910[[#This Row],[SKU]],Tabela24[#All],9,0)</f>
        <v>0.66958904109589046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1</v>
      </c>
      <c r="E54" s="2">
        <f>Tabela225678910[[#This Row],[PRODUZIDAS]]*VLOOKUP(Tabela225678910[[#This Row],[SKU]],Tabela24[#All],9,0)</f>
        <v>0.66958904109589046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11</v>
      </c>
      <c r="E62" s="2">
        <f>Tabela225678910[[#This Row],[PRODUZIDAS]]*VLOOKUP(Tabela225678910[[#This Row],[SKU]],Tabela24[#All],9,0)</f>
        <v>7.365479452054795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80</v>
      </c>
      <c r="E77" s="2">
        <f>Tabela225678910[[#This Row],[PRODUZIDAS]]*VLOOKUP(Tabela225678910[[#This Row],[SKU]],Tabela24[#All],9,0)</f>
        <v>58.823999999999984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>
        <v>30</v>
      </c>
      <c r="E109" s="2">
        <f>Tabela225678910[[#This Row],[PRODUZIDAS]]*VLOOKUP(Tabela225678910[[#This Row],[SKU]],Tabela24[#All],9,0)</f>
        <v>19.32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5</v>
      </c>
      <c r="E116" s="2">
        <f>Tabela225678910[[#This Row],[PRODUZIDAS]]*VLOOKUP(Tabela225678910[[#This Row],[SKU]],Tabela24[#All],9,0)</f>
        <v>3.22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10</v>
      </c>
      <c r="E126" s="2">
        <f>Tabela225678910[[#This Row],[PRODUZIDAS]]*VLOOKUP(Tabela225678910[[#This Row],[SKU]],Tabela24[#All],9,0)</f>
        <v>9.6624999999999996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>
        <v>1</v>
      </c>
      <c r="E151" s="2">
        <f>Tabela225678910[[#This Row],[PRODUZIDAS]]*VLOOKUP(Tabela225678910[[#This Row],[SKU]],Tabela24[#All],9,0)</f>
        <v>1.0308571428571429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Tabela225678910[[#This Row],[PRODUZIDAS]]*VLOOKUP(Tabela225678910[[#This Row],[SKU]],Tabela24[#All],9,0)</f>
        <v>32.200000000000003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20</v>
      </c>
      <c r="E225" s="2">
        <f>Tabela225678910[[#This Row],[PRODUZIDAS]]*VLOOKUP(Tabela225678910[[#This Row],[SKU]],Tabela24[#All],9,0)</f>
        <v>20.617142857142859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Tabela225678910[[#This Row],[PRODUZIDAS]]*VLOOKUP(Tabela225678910[[#This Row],[SKU]],Tabela24[#All],9,0)</f>
        <v>2.0617142857142858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Tabela225678910[[#This Row],[PRODUZIDAS]]*VLOOKUP(Tabela225678910[[#This Row],[SKU]],Tabela24[#All],9,0)</f>
        <v>19.324999999999999</v>
      </c>
    </row>
    <row r="637" spans="2:5" x14ac:dyDescent="0.25">
      <c r="B637" s="3" t="s">
        <v>1264</v>
      </c>
      <c r="C637" s="3" t="s">
        <v>1265</v>
      </c>
      <c r="D637" s="1">
        <v>30</v>
      </c>
      <c r="E637" s="2">
        <f>Tabela225678910[[#This Row],[PRODUZIDAS]]*VLOOKUP(Tabela225678910[[#This Row],[SKU]],Tabela24[#All],9,0)</f>
        <v>28.987499999999997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Tabela225678910[[#This Row],[PRODUZIDAS]]*VLOOKUP(Tabela225678910[[#This Row],[SKU]],Tabela24[#All],9,0)</f>
        <v>19.324999999999999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Tabela225678910[[#This Row],[PRODUZIDAS]]*VLOOKUP(Tabela225678910[[#This Row],[SKU]],Tabela24[#All],9,0)</f>
        <v>10.30857142857143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8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532.42465600130447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17.5</v>
      </c>
      <c r="E38" s="2">
        <f>Tabela22567891011[[#This Row],[PRODUZIDAS]]*VLOOKUP(Tabela22567891011[[#This Row],[SKU]],Tabela24[#All],10,0)</f>
        <v>12.844520547945203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Tabela22567891011[[#This Row],[PRODUZIDAS]]*VLOOKUP(Tabela22567891011[[#This Row],[SKU]],Tabela24[#All],10,0)</f>
        <v>0.73397260273972587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Tabela22567891011[[#This Row],[PRODUZIDAS]]*VLOOKUP(Tabela22567891011[[#This Row],[SKU]],Tabela24[#All],10,0)</f>
        <v>11.009589041095888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178.5</v>
      </c>
      <c r="E77" s="2">
        <f>Tabela22567891011[[#This Row],[PRODUZIDAS]]*VLOOKUP(Tabela22567891011[[#This Row],[SKU]],Tabela24[#All],10,0)</f>
        <v>142.76429999999996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>
        <v>53.5</v>
      </c>
      <c r="E129" s="2">
        <f>Tabela22567891011[[#This Row],[PRODUZIDAS]]*VLOOKUP(Tabela22567891011[[#This Row],[SKU]],Tabela24[#All],10,0)</f>
        <v>48.248083333333327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>
        <v>1</v>
      </c>
      <c r="E151" s="2">
        <f>Tabela22567891011[[#This Row],[PRODUZIDAS]]*VLOOKUP(Tabela22567891011[[#This Row],[SKU]],Tabela24[#All],10,0)</f>
        <v>1.1597142857142857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25</v>
      </c>
      <c r="E192" s="2">
        <f>Tabela22567891011[[#This Row],[PRODUZIDAS]]*VLOOKUP(Tabela22567891011[[#This Row],[SKU]],Tabela24[#All],10,0)</f>
        <v>16.100000000000001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8</v>
      </c>
      <c r="E194" s="2">
        <f>Tabela22567891011[[#This Row],[PRODUZIDAS]]*VLOOKUP(Tabela22567891011[[#This Row],[SKU]],Tabela24[#All],10,0)</f>
        <v>5.1520000000000001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18</v>
      </c>
      <c r="E197" s="2">
        <f>Tabela22567891011[[#This Row],[PRODUZIDAS]]*VLOOKUP(Tabela22567891011[[#This Row],[SKU]],Tabela24[#All],10,0)</f>
        <v>11.592000000000001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Tabela22567891011[[#This Row],[PRODUZIDAS]]*VLOOKUP(Tabela22567891011[[#This Row],[SKU]],Tabela24[#All],10,0)</f>
        <v>32.200000000000003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81.5</v>
      </c>
      <c r="E225" s="2">
        <f>Tabela22567891011[[#This Row],[PRODUZIDAS]]*VLOOKUP(Tabela22567891011[[#This Row],[SKU]],Tabela24[#All],10,0)</f>
        <v>94.516714285714286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Tabela22567891011[[#This Row],[PRODUZIDAS]]*VLOOKUP(Tabela22567891011[[#This Row],[SKU]],Tabela24[#All],10,0)</f>
        <v>11.597142857142856</v>
      </c>
    </row>
    <row r="231" spans="2:5" x14ac:dyDescent="0.25">
      <c r="B231" s="3" t="s">
        <v>452</v>
      </c>
      <c r="C231" s="3" t="s">
        <v>453</v>
      </c>
      <c r="D231" s="1">
        <v>87</v>
      </c>
      <c r="E231" s="2">
        <f>Tabela22567891011[[#This Row],[PRODUZIDAS]]*VLOOKUP(Tabela22567891011[[#This Row],[SKU]],Tabela24[#All],10,0)</f>
        <v>100.89514285714286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6.5</v>
      </c>
      <c r="E234" s="2">
        <f>Tabela22567891011[[#This Row],[PRODUZIDAS]]*VLOOKUP(Tabela22567891011[[#This Row],[SKU]],Tabela24[#All],10,0)</f>
        <v>7.5381428571428568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Tabela22567891011[[#This Row],[PRODUZIDAS]]*VLOOKUP(Tabela22567891011[[#This Row],[SKU]],Tabela24[#All],10,0)</f>
        <v>18.036666666666662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Tabela22567891011[[#This Row],[PRODUZIDAS]]*VLOOKUP(Tabela22567891011[[#This Row],[SKU]],Tabela24[#All],10,0)</f>
        <v>18.036666666666662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5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380.94586667111435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17.5</v>
      </c>
      <c r="E38" s="2">
        <f>Tabela2256789101112[[#This Row],[PRODUZIDAS]]*VLOOKUP(Tabela2256789101112[[#This Row],[SKU]],Tabela24[#All],11,0)</f>
        <v>10.140410958904107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Tabela2256789101112[[#This Row],[PRODUZIDAS]]*VLOOKUP(Tabela2256789101112[[#This Row],[SKU]],Tabela24[#All],11,0)</f>
        <v>0.57945205479452044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Tabela2256789101112[[#This Row],[PRODUZIDAS]]*VLOOKUP(Tabela2256789101112[[#This Row],[SKU]],Tabela24[#All],11,0)</f>
        <v>8.6917808219178063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199.5</v>
      </c>
      <c r="E77" s="2">
        <f>Tabela2256789101112[[#This Row],[PRODUZIDAS]]*VLOOKUP(Tabela2256789101112[[#This Row],[SKU]],Tabela24[#All],11,0)</f>
        <v>167.28074999999998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>
        <v>1</v>
      </c>
      <c r="E151" s="2">
        <f>Tabela2256789101112[[#This Row],[PRODUZIDAS]]*VLOOKUP(Tabela2256789101112[[#This Row],[SKU]],Tabela24[#All],11,0)</f>
        <v>0.77314285714285713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Tabela2256789101112[[#This Row],[PRODUZIDAS]]*VLOOKUP(Tabela2256789101112[[#This Row],[SKU]],Tabela24[#All],11,0)</f>
        <v>1.5462857142857143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86.5</v>
      </c>
      <c r="E192" s="2">
        <f>Tabela2256789101112[[#This Row],[PRODUZIDAS]]*VLOOKUP(Tabela2256789101112[[#This Row],[SKU]],Tabela24[#All],11,0)</f>
        <v>56.820120000000003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8</v>
      </c>
      <c r="E194" s="2">
        <f>Tabela2256789101112[[#This Row],[PRODUZIDAS]]*VLOOKUP(Tabela2256789101112[[#This Row],[SKU]],Tabela24[#All],11,0)</f>
        <v>5.2550400000000002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18</v>
      </c>
      <c r="E197" s="2">
        <f>Tabela2256789101112[[#This Row],[PRODUZIDAS]]*VLOOKUP(Tabela2256789101112[[#This Row],[SKU]],Tabela24[#All],11,0)</f>
        <v>11.823840000000001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Tabela2256789101112[[#This Row],[PRODUZIDAS]]*VLOOKUP(Tabela2256789101112[[#This Row],[SKU]],Tabela24[#All],11,0)</f>
        <v>13.137600000000001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87</v>
      </c>
      <c r="E225" s="2">
        <f>Tabela2256789101112[[#This Row],[PRODUZIDAS]]*VLOOKUP(Tabela2256789101112[[#This Row],[SKU]],Tabela24[#All],11,0)</f>
        <v>67.263428571428577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Tabela2256789101112[[#This Row],[PRODUZIDAS]]*VLOOKUP(Tabela2256789101112[[#This Row],[SKU]],Tabela24[#All],11,0)</f>
        <v>7.7314285714285713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Tabela2256789101112[[#This Row],[PRODUZIDAS]]*VLOOKUP(Tabela2256789101112[[#This Row],[SKU]],Tabela24[#All],11,0)</f>
        <v>0.47949999999999993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Tabela2256789101112[[#This Row],[PRODUZIDAS]]*VLOOKUP(Tabela2256789101112[[#This Row],[SKU]],Tabela24[#All],11,0)</f>
        <v>0.47727272727272724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1</v>
      </c>
      <c r="E528" s="2">
        <f>Tabela2256789101112[[#This Row],[PRODUZIDAS]]*VLOOKUP(Tabela2256789101112[[#This Row],[SKU]],Tabela24[#All],11,0)</f>
        <v>0.47727272727272724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19.5</v>
      </c>
      <c r="E636" s="2">
        <f>Tabela2256789101112[[#This Row],[PRODUZIDAS]]*VLOOKUP(Tabela2256789101112[[#This Row],[SKU]],Tabela24[#All],11,0)</f>
        <v>13.817374999999998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Tabela2256789101112[[#This Row],[PRODUZIDAS]]*VLOOKUP(Tabela2256789101112[[#This Row],[SKU]],Tabela24[#All],11,0)</f>
        <v>14.171666666666665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>
        <v>1</v>
      </c>
      <c r="E785" s="2">
        <f>Tabela2256789101112[[#This Row],[PRODUZIDAS]]*VLOOKUP(Tabela2256789101112[[#This Row],[SKU]],Tabela24[#All],11,0)</f>
        <v>0.47949999999999993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898.15413129555554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17</v>
      </c>
      <c r="E10" s="2">
        <f>Tabela225678910111213[[#This Row],[PRODUZIDAS]]*VLOOKUP(Tabela225678910111213[[#This Row],[SKU]],Tabela24[#All],12,0)</f>
        <v>19.685507246376808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48</v>
      </c>
      <c r="E13" s="2">
        <f>Tabela225678910111213[[#This Row],[PRODUZIDAS]]*VLOOKUP(Tabela225678910111213[[#This Row],[SKU]],Tabela24[#All],12,0)</f>
        <v>55.582608695652169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32</v>
      </c>
      <c r="E23" s="2">
        <f>Tabela225678910111213[[#This Row],[PRODUZIDAS]]*VLOOKUP(Tabela225678910111213[[#This Row],[SKU]],Tabela24[#All],12,0)</f>
        <v>37.055072463768113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Tabela225678910111213[[#This Row],[PRODUZIDAS]]*VLOOKUP(Tabela225678910111213[[#This Row],[SKU]],Tabela24[#All],12,0)</f>
        <v>15.452054794520548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49.5</v>
      </c>
      <c r="E67" s="2">
        <f>Tabela225678910111213[[#This Row],[PRODUZIDAS]]*VLOOKUP(Tabela225678910111213[[#This Row],[SKU]],Tabela24[#All],12,0)</f>
        <v>54.276749999999993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199.5</v>
      </c>
      <c r="E77" s="2">
        <f>Tabela225678910111213[[#This Row],[PRODUZIDAS]]*VLOOKUP(Tabela225678910111213[[#This Row],[SKU]],Tabela24[#All],12,0)</f>
        <v>218.75174999999996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Tabela225678910111213[[#This Row],[PRODUZIDAS]]*VLOOKUP(Tabela225678910111213[[#This Row],[SKU]],Tabela24[#All],12,0)</f>
        <v>2.1905714285714284</v>
      </c>
    </row>
    <row r="159" spans="2:5" x14ac:dyDescent="0.25">
      <c r="B159" s="3" t="s">
        <v>308</v>
      </c>
      <c r="C159" s="3" t="s">
        <v>309</v>
      </c>
      <c r="D159" s="1">
        <v>20.5</v>
      </c>
      <c r="E159" s="2">
        <f>Tabela225678910111213[[#This Row],[PRODUZIDAS]]*VLOOKUP(Tabela225678910111213[[#This Row],[SKU]],Tabela24[#All],12,0)</f>
        <v>22.45335714285714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101</v>
      </c>
      <c r="E192" s="2">
        <f>Tabela225678910111213[[#This Row],[PRODUZIDAS]]*VLOOKUP(Tabela225678910111213[[#This Row],[SKU]],Tabela24[#All],12,0)</f>
        <v>110.57479999999998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17</v>
      </c>
      <c r="E194" s="2">
        <f>Tabela225678910111213[[#This Row],[PRODUZIDAS]]*VLOOKUP(Tabela225678910111213[[#This Row],[SKU]],Tabela24[#All],12,0)</f>
        <v>18.611599999999996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77</v>
      </c>
      <c r="E225" s="2">
        <f>Tabela225678910111213[[#This Row],[PRODUZIDAS]]*VLOOKUP(Tabela225678910111213[[#This Row],[SKU]],Tabela24[#All],12,0)</f>
        <v>84.336999999999989</v>
      </c>
    </row>
    <row r="226" spans="2:5" x14ac:dyDescent="0.25">
      <c r="B226" s="3" t="s">
        <v>442</v>
      </c>
      <c r="C226" s="3" t="s">
        <v>443</v>
      </c>
      <c r="D226" s="1">
        <v>8</v>
      </c>
      <c r="E226" s="2">
        <f>Tabela225678910111213[[#This Row],[PRODUZIDAS]]*VLOOKUP(Tabela225678910111213[[#This Row],[SKU]],Tabela24[#All],12,0)</f>
        <v>8.7622857142857136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Tabela225678910111213[[#This Row],[PRODUZIDAS]]*VLOOKUP(Tabela225678910111213[[#This Row],[SKU]],Tabela24[#All],12,0)</f>
        <v>10.952857142857141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154</v>
      </c>
      <c r="E593" s="2">
        <f>Tabela225678910111213[[#This Row],[PRODUZIDAS]]*VLOOKUP(Tabela225678910111213[[#This Row],[SKU]],Tabela24[#All],12,0)</f>
        <v>168.67399999999998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78.5</v>
      </c>
      <c r="E636" s="2">
        <f>Tabela225678910111213[[#This Row],[PRODUZIDAS]]*VLOOKUP(Tabela225678910111213[[#This Row],[SKU]],Tabela24[#All],12,0)</f>
        <v>70.793916666666647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996.21154689015577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16</v>
      </c>
      <c r="E10" s="2">
        <f>Tabela22567891011121314[[#This Row],[PRODUZIDAS]]*VLOOKUP(Tabela22567891011121314[[#This Row],[SKU]],Tabela24[#All],13,0)</f>
        <v>19.617391304347827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85</v>
      </c>
      <c r="E16" s="2">
        <f>Tabela22567891011121314[[#This Row],[PRODUZIDAS]]*VLOOKUP(Tabela22567891011121314[[#This Row],[SKU]],Tabela24[#All],13,0)</f>
        <v>104.21739130434783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125</v>
      </c>
      <c r="E23" s="2">
        <f>Tabela22567891011121314[[#This Row],[PRODUZIDAS]]*VLOOKUP(Tabela22567891011121314[[#This Row],[SKU]],Tabela24[#All],13,0)</f>
        <v>153.2608695652174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6</v>
      </c>
      <c r="E40" s="2">
        <f>Tabela22567891011121314[[#This Row],[PRODUZIDAS]]*VLOOKUP(Tabela22567891011121314[[#This Row],[SKU]],Tabela24[#All],13,0)</f>
        <v>6.9534246575342458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>
        <v>17</v>
      </c>
      <c r="E53" s="2">
        <f>Tabela22567891011121314[[#This Row],[PRODUZIDAS]]*VLOOKUP(Tabela22567891011121314[[#This Row],[SKU]],Tabela24[#All],13,0)</f>
        <v>19.701369863013696</v>
      </c>
    </row>
    <row r="54" spans="2:5" x14ac:dyDescent="0.25">
      <c r="B54" s="3" t="s">
        <v>98</v>
      </c>
      <c r="C54" s="3" t="s">
        <v>99</v>
      </c>
      <c r="D54" s="1">
        <v>65</v>
      </c>
      <c r="E54" s="2">
        <f>Tabela22567891011121314[[#This Row],[PRODUZIDAS]]*VLOOKUP(Tabela22567891011121314[[#This Row],[SKU]],Tabela24[#All],13,0)</f>
        <v>75.328767123287662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Tabela22567891011121314[[#This Row],[PRODUZIDAS]]*VLOOKUP(Tabela22567891011121314[[#This Row],[SKU]],Tabela24[#All],13,0)</f>
        <v>17.383561643835613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47</v>
      </c>
      <c r="E67" s="2">
        <f>Tabela22567891011121314[[#This Row],[PRODUZIDAS]]*VLOOKUP(Tabela22567891011121314[[#This Row],[SKU]],Tabela24[#All],13,0)</f>
        <v>54.566999999999993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145</v>
      </c>
      <c r="E77" s="2">
        <f>Tabela22567891011121314[[#This Row],[PRODUZIDAS]]*VLOOKUP(Tabela22567891011121314[[#This Row],[SKU]],Tabela24[#All],13,0)</f>
        <v>168.34499999999997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>
        <v>11</v>
      </c>
      <c r="E100" s="2">
        <f>Tabela22567891011121314[[#This Row],[PRODUZIDAS]]*VLOOKUP(Tabela22567891011121314[[#This Row],[SKU]],Tabela24[#All],13,0)</f>
        <v>12.770999999999997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49</v>
      </c>
      <c r="E192" s="2">
        <f>Tabela22567891011121314[[#This Row],[PRODUZIDAS]]*VLOOKUP(Tabela22567891011121314[[#This Row],[SKU]],Tabela24[#All],13,0)</f>
        <v>56.800799999999988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Tabela22567891011121314[[#This Row],[PRODUZIDAS]]*VLOOKUP(Tabela22567891011121314[[#This Row],[SKU]],Tabela24[#All],13,0)</f>
        <v>4.637999999999999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51</v>
      </c>
      <c r="E225" s="2">
        <f>Tabela22567891011121314[[#This Row],[PRODUZIDAS]]*VLOOKUP(Tabela22567891011121314[[#This Row],[SKU]],Tabela24[#All],13,0)</f>
        <v>59.145428571428567</v>
      </c>
    </row>
    <row r="226" spans="2:5" x14ac:dyDescent="0.25">
      <c r="B226" s="3" t="s">
        <v>442</v>
      </c>
      <c r="C226" s="3" t="s">
        <v>443</v>
      </c>
      <c r="D226" s="1">
        <v>8</v>
      </c>
      <c r="E226" s="2">
        <f>Tabela22567891011121314[[#This Row],[PRODUZIDAS]]*VLOOKUP(Tabela22567891011121314[[#This Row],[SKU]],Tabela24[#All],13,0)</f>
        <v>9.2777142857142856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16</v>
      </c>
      <c r="E234" s="2">
        <f>Tabela22567891011121314[[#This Row],[PRODUZIDAS]]*VLOOKUP(Tabela22567891011121314[[#This Row],[SKU]],Tabela24[#All],13,0)</f>
        <v>18.555428571428571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>
        <v>1</v>
      </c>
      <c r="E274" s="2">
        <f>Tabela22567891011121314[[#This Row],[PRODUZIDAS]]*VLOOKUP(Tabela22567891011121314[[#This Row],[SKU]],Tabela24[#All],13,0)</f>
        <v>1.1591999999999998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24</v>
      </c>
      <c r="E626" s="2">
        <f>Tabela22567891011121314[[#This Row],[PRODUZIDAS]]*VLOOKUP(Tabela22567891011121314[[#This Row],[SKU]],Tabela24[#All],13,0)</f>
        <v>27.820799999999995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37</v>
      </c>
      <c r="E629" s="2">
        <f>Tabela22567891011121314[[#This Row],[PRODUZIDAS]]*VLOOKUP(Tabela22567891011121314[[#This Row],[SKU]],Tabela24[#All],13,0)</f>
        <v>42.890399999999993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75</v>
      </c>
      <c r="E636" s="2">
        <f>Tabela22567891011121314[[#This Row],[PRODUZIDAS]]*VLOOKUP(Tabela22567891011121314[[#This Row],[SKU]],Tabela24[#All],13,0)</f>
        <v>86.962499999999977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39</v>
      </c>
      <c r="E638" s="2">
        <f>Tabela22567891011121314[[#This Row],[PRODUZIDAS]]*VLOOKUP(Tabela22567891011121314[[#This Row],[SKU]],Tabela24[#All],13,0)</f>
        <v>45.220499999999987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Tabela22567891011121314[[#This Row],[PRODUZIDAS]]*VLOOKUP(Tabela22567891011121314[[#This Row],[SKU]],Tabela24[#All],13,0)</f>
        <v>11.594999999999997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221.38034375336795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16</v>
      </c>
      <c r="E10" s="2">
        <f>Tabela2256789101112131415[[#This Row],[PRODUZIDAS]]*VLOOKUP(Tabela2256789101112131415[[#This Row],[SKU]],Tabela24[#All],14,0)</f>
        <v>4.3594202898550725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85</v>
      </c>
      <c r="E16" s="2">
        <f>Tabela2256789101112131415[[#This Row],[PRODUZIDAS]]*VLOOKUP(Tabela2256789101112131415[[#This Row],[SKU]],Tabela24[#All],14,0)</f>
        <v>23.159420289855074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125</v>
      </c>
      <c r="E23" s="2">
        <f>Tabela2256789101112131415[[#This Row],[PRODUZIDAS]]*VLOOKUP(Tabela2256789101112131415[[#This Row],[SKU]],Tabela24[#All],14,0)</f>
        <v>34.05797101449275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6</v>
      </c>
      <c r="E40" s="2">
        <f>Tabela2256789101112131415[[#This Row],[PRODUZIDAS]]*VLOOKUP(Tabela2256789101112131415[[#This Row],[SKU]],Tabela24[#All],14,0)</f>
        <v>1.5452054794520547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>
        <v>17</v>
      </c>
      <c r="E53" s="2">
        <f>Tabela2256789101112131415[[#This Row],[PRODUZIDAS]]*VLOOKUP(Tabela2256789101112131415[[#This Row],[SKU]],Tabela24[#All],14,0)</f>
        <v>4.3780821917808215</v>
      </c>
    </row>
    <row r="54" spans="2:5" x14ac:dyDescent="0.25">
      <c r="B54" s="3" t="s">
        <v>98</v>
      </c>
      <c r="C54" s="3" t="s">
        <v>99</v>
      </c>
      <c r="D54" s="1">
        <v>65</v>
      </c>
      <c r="E54" s="2">
        <f>Tabela2256789101112131415[[#This Row],[PRODUZIDAS]]*VLOOKUP(Tabela2256789101112131415[[#This Row],[SKU]],Tabela24[#All],14,0)</f>
        <v>16.739726027397261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Tabela2256789101112131415[[#This Row],[PRODUZIDAS]]*VLOOKUP(Tabela2256789101112131415[[#This Row],[SKU]],Tabela24[#All],14,0)</f>
        <v>3.8630136986301369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47</v>
      </c>
      <c r="E67" s="2">
        <f>Tabela2256789101112131415[[#This Row],[PRODUZIDAS]]*VLOOKUP(Tabela2256789101112131415[[#This Row],[SKU]],Tabela24[#All],14,0)</f>
        <v>12.126000000000001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145</v>
      </c>
      <c r="E77" s="2">
        <f>Tabela2256789101112131415[[#This Row],[PRODUZIDAS]]*VLOOKUP(Tabela2256789101112131415[[#This Row],[SKU]],Tabela24[#All],14,0)</f>
        <v>37.410000000000004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>
        <v>11</v>
      </c>
      <c r="E100" s="2">
        <f>Tabela2256789101112131415[[#This Row],[PRODUZIDAS]]*VLOOKUP(Tabela2256789101112131415[[#This Row],[SKU]],Tabela24[#All],14,0)</f>
        <v>2.8380000000000001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49</v>
      </c>
      <c r="E192" s="2">
        <f>Tabela2256789101112131415[[#This Row],[PRODUZIDAS]]*VLOOKUP(Tabela2256789101112131415[[#This Row],[SKU]],Tabela24[#All],14,0)</f>
        <v>12.622399999999999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Tabela2256789101112131415[[#This Row],[PRODUZIDAS]]*VLOOKUP(Tabela2256789101112131415[[#This Row],[SKU]],Tabela24[#All],14,0)</f>
        <v>1.0306666666666666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51</v>
      </c>
      <c r="E225" s="2">
        <f>Tabela2256789101112131415[[#This Row],[PRODUZIDAS]]*VLOOKUP(Tabela2256789101112131415[[#This Row],[SKU]],Tabela24[#All],14,0)</f>
        <v>13.143428571428572</v>
      </c>
    </row>
    <row r="226" spans="2:5" x14ac:dyDescent="0.25">
      <c r="B226" s="3" t="s">
        <v>442</v>
      </c>
      <c r="C226" s="3" t="s">
        <v>443</v>
      </c>
      <c r="D226" s="1">
        <v>8</v>
      </c>
      <c r="E226" s="2">
        <f>Tabela2256789101112131415[[#This Row],[PRODUZIDAS]]*VLOOKUP(Tabela2256789101112131415[[#This Row],[SKU]],Tabela24[#All],14,0)</f>
        <v>2.0617142857142858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16</v>
      </c>
      <c r="E234" s="2">
        <f>Tabela2256789101112131415[[#This Row],[PRODUZIDAS]]*VLOOKUP(Tabela2256789101112131415[[#This Row],[SKU]],Tabela24[#All],14,0)</f>
        <v>4.1234285714285717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>
        <v>1</v>
      </c>
      <c r="E274" s="2">
        <f>Tabela2256789101112131415[[#This Row],[PRODUZIDAS]]*VLOOKUP(Tabela2256789101112131415[[#This Row],[SKU]],Tabela24[#All],14,0)</f>
        <v>0.2576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24</v>
      </c>
      <c r="E626" s="2">
        <f>Tabela2256789101112131415[[#This Row],[PRODUZIDAS]]*VLOOKUP(Tabela2256789101112131415[[#This Row],[SKU]],Tabela24[#All],14,0)</f>
        <v>6.1823999999999995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37</v>
      </c>
      <c r="E629" s="2">
        <f>Tabela2256789101112131415[[#This Row],[PRODUZIDAS]]*VLOOKUP(Tabela2256789101112131415[[#This Row],[SKU]],Tabela24[#All],14,0)</f>
        <v>9.5312000000000001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75</v>
      </c>
      <c r="E636" s="2">
        <f>Tabela2256789101112131415[[#This Row],[PRODUZIDAS]]*VLOOKUP(Tabela2256789101112131415[[#This Row],[SKU]],Tabela24[#All],14,0)</f>
        <v>19.324999999999999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39</v>
      </c>
      <c r="E638" s="2">
        <f>Tabela2256789101112131415[[#This Row],[PRODUZIDAS]]*VLOOKUP(Tabela2256789101112131415[[#This Row],[SKU]],Tabela24[#All],14,0)</f>
        <v>10.048999999999999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Tabela2256789101112131415[[#This Row],[PRODUZIDAS]]*VLOOKUP(Tabela2256789101112131415[[#This Row],[SKU]],Tabela24[#All],14,0)</f>
        <v>2.5766666666666667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2025-04-15T11:16:26Z</dcterms:modified>
</cp:coreProperties>
</file>