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4-2025\"/>
    </mc:Choice>
  </mc:AlternateContent>
  <xr:revisionPtr revIDLastSave="0" documentId="13_ncr:1_{594D6D65-E61F-4515-AA06-07C39B4F630E}" xr6:coauthVersionLast="47" xr6:coauthVersionMax="47" xr10:uidLastSave="{00000000-0000-0000-0000-000000000000}"/>
  <bookViews>
    <workbookView xWindow="-120" yWindow="-120" windowWidth="20730" windowHeight="11760" firstSheet="7" activeTab="9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<sst xmlns="http://schemas.openxmlformats.org/spreadsheetml/2006/main" count="26032" uniqueCount="1899">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</sst>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45750</v>
      </c>
      <c r="C2" s="31"/>
      <c r="D2" s="33">
        <f>SUM(Tabela15[VALOR])</f>
        <v>5496.658686923196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184.0832378343118</v>
      </c>
      <c r="D7" s="26"/>
      <c r="E7" s="26">
        <f>Tabela15[[#This Row],[VALOR]]-Tabela15[[#This Row],[Custo Setor]]</f>
        <v>184.0832378343118</v>
      </c>
    </row>
    <row r="8" spans="2:5" x14ac:dyDescent="0.25">
      <c r="B8" t="s">
        <v>1883</v>
      </c>
      <c r="C8" s="21">
        <f t="array" ref="C8">'2 - CORTE VOIL'!G4</f>
        <v>809.82128285714282</v>
      </c>
      <c r="D8" s="26"/>
      <c r="E8" s="26">
        <f>Tabela15[[#This Row],[VALOR]]-Tabela15[[#This Row],[Custo Setor]]</f>
        <v>809.82128285714282</v>
      </c>
    </row>
    <row r="9" spans="2:5" x14ac:dyDescent="0.25">
      <c r="B9" t="s">
        <v>1885</v>
      </c>
      <c r="C9" s="21">
        <f t="array" ref="C9">'3 - BAINHA CONTINUA'!G4</f>
        <v>186.23011500000001</v>
      </c>
      <c r="D9" s="26"/>
      <c r="E9" s="26">
        <f>Tabela15[[#This Row],[VALOR]]-Tabela15[[#This Row],[Custo Setor]]</f>
        <v>186.23011500000001</v>
      </c>
    </row>
    <row r="10" spans="2:5" x14ac:dyDescent="0.25">
      <c r="B10" t="s">
        <v>1884</v>
      </c>
      <c r="C10" s="21">
        <f t="array" ref="C10">'4 - BARRADO'!G4</f>
        <v>657.74790000000007</v>
      </c>
      <c r="D10" s="26"/>
      <c r="E10" s="26">
        <f>Tabela15[[#This Row],[VALOR]]-Tabela15[[#This Row],[Custo Setor]]</f>
        <v>657.74790000000007</v>
      </c>
    </row>
    <row r="11" spans="2:5" x14ac:dyDescent="0.25">
      <c r="B11" t="s">
        <v>1886</v>
      </c>
      <c r="C11" s="21">
        <f t="array" ref="C11">'5 - EMENDA'!G4</f>
        <v>16.112500000000001</v>
      </c>
      <c r="D11" s="26"/>
      <c r="E11" s="26">
        <f>Tabela15[[#This Row],[VALOR]]-Tabela15[[#This Row],[Custo Setor]]</f>
        <v>16.112500000000001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379.94422622309196</v>
      </c>
      <c r="D13" s="26"/>
      <c r="E13" s="26">
        <f>Tabela15[[#This Row],[VALOR]]-Tabela15[[#This Row],[Custo Setor]]</f>
        <v>379.94422622309196</v>
      </c>
    </row>
    <row r="14" spans="2:5" x14ac:dyDescent="0.25">
      <c r="B14" t="s">
        <v>1889</v>
      </c>
      <c r="C14" s="21">
        <f>'8 - ACABAMENTO'!G4</f>
        <v>695.95770310558999</v>
      </c>
      <c r="D14" s="26"/>
      <c r="E14" s="26">
        <f>Tabela15[[#This Row],[VALOR]]-Tabela15[[#This Row],[Custo Setor]]</f>
        <v>695.95770310558999</v>
      </c>
    </row>
    <row r="15" spans="2:5" x14ac:dyDescent="0.25">
      <c r="B15" t="s">
        <v>1890</v>
      </c>
      <c r="C15" s="21">
        <f t="array" ref="C15">'9 - FURO'!G4</f>
        <v>504.70418138716343</v>
      </c>
      <c r="D15" s="26"/>
      <c r="E15" s="26">
        <f>Tabela15[[#This Row],[VALOR]]-Tabela15[[#This Row],[Custo Setor]]</f>
        <v>504.70418138716343</v>
      </c>
    </row>
    <row r="16" spans="2:5" x14ac:dyDescent="0.25">
      <c r="B16" t="s">
        <v>1891</v>
      </c>
      <c r="C16" s="21">
        <f t="array" ref="C16">'10 - ILHOS'!G4</f>
        <v>925.80843773646427</v>
      </c>
      <c r="D16" s="26"/>
      <c r="E16" s="26">
        <f>Tabela15[[#This Row],[VALOR]]-Tabela15[[#This Row],[Custo Setor]]</f>
        <v>925.80843773646427</v>
      </c>
    </row>
    <row r="17" spans="2:5" x14ac:dyDescent="0.25">
      <c r="B17" t="s">
        <v>1892</v>
      </c>
      <c r="C17" s="21">
        <f t="array" ref="C17">'11 - DOBRA'!G4</f>
        <v>929.65835681953524</v>
      </c>
      <c r="D17" s="26"/>
      <c r="E17" s="26">
        <f>Tabela15[[#This Row],[VALOR]]-Tabela15[[#This Row],[Custo Setor]]</f>
        <v>929.65835681953524</v>
      </c>
    </row>
    <row r="18" spans="2:5" x14ac:dyDescent="0.25">
      <c r="B18" t="s">
        <v>1893</v>
      </c>
      <c r="C18" s="21">
        <f t="array" ref="C18">'12 - EMBALAGEM'!G4</f>
        <v>206.59074595989676</v>
      </c>
      <c r="D18" s="26"/>
      <c r="E18" s="26">
        <f>Tabela15[[#This Row],[VALOR]]-Tabela15[[#This Row],[Custo Setor]]</f>
        <v>206.59074595989676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5496.658686923196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184.0832378343118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>
        <v>12</v>
      </c>
      <c r="E33" s="2">
        <f>Tabela2[[#This Row],[PRODUZIDAS]]*VLOOKUP(Tabela2[[#This Row],[SKU]],Tabela24[#All],3,0)</f>
        <v>3.0904109589041093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>
        <v>12</v>
      </c>
      <c r="E55" s="2">
        <f>Tabela2[[#This Row],[PRODUZIDAS]]*VLOOKUP(Tabela2[[#This Row],[SKU]],Tabela24[#All],3,0)</f>
        <v>3.2449315068493148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>
        <v>10</v>
      </c>
      <c r="E61" s="2">
        <f>Tabela2[[#This Row],[PRODUZIDAS]]*VLOOKUP(Tabela2[[#This Row],[SKU]],Tabela24[#All],3,0)</f>
        <v>2.7041095890410953</v>
      </c>
    </row>
    <row r="62" spans="2:5" x14ac:dyDescent="0.25">
      <c r="B62" s="3" t="s">
        <v>114</v>
      </c>
      <c r="C62" s="3" t="s">
        <v>115</v>
      </c>
      <c r="D62" s="1">
        <v>10</v>
      </c>
      <c r="E62" s="2">
        <f>Tabela2[[#This Row],[PRODUZIDAS]]*VLOOKUP(Tabela2[[#This Row],[SKU]],Tabela24[#All],3,0)</f>
        <v>2.7041095890410953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>
        <v>2</v>
      </c>
      <c r="E68" s="2">
        <f>Tabela2[[#This Row],[PRODUZIDAS]]*VLOOKUP(Tabela2[[#This Row],[SKU]],Tabela24[#All],3,0)</f>
        <v>0.54179999999999995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>
        <v>12</v>
      </c>
      <c r="E75" s="2">
        <f>Tabela2[[#This Row],[PRODUZIDAS]]*VLOOKUP(Tabela2[[#This Row],[SKU]],Tabela24[#All],3,0)</f>
        <v>3.2507999999999999</v>
      </c>
    </row>
    <row r="76" spans="2:5" x14ac:dyDescent="0.25">
      <c r="B76" s="3" t="s">
        <v>142</v>
      </c>
      <c r="C76" s="3" t="s">
        <v>143</v>
      </c>
      <c r="D76" s="1">
        <v>11</v>
      </c>
      <c r="E76" s="2">
        <f>Tabela2[[#This Row],[PRODUZIDAS]]*VLOOKUP(Tabela2[[#This Row],[SKU]],Tabela24[#All],3,0)</f>
        <v>2.9798999999999998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>
        <v>11</v>
      </c>
      <c r="E80" s="2">
        <f>Tabela2[[#This Row],[PRODUZIDAS]]*VLOOKUP(Tabela2[[#This Row],[SKU]],Tabela24[#All],3,0)</f>
        <v>2.9798999999999998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>
        <v>10</v>
      </c>
      <c r="E90" s="2">
        <f>Tabela2[[#This Row],[PRODUZIDAS]]*VLOOKUP(Tabela2[[#This Row],[SKU]],Tabela24[#All],3,0)</f>
        <v>2.7089999999999996</v>
      </c>
    </row>
    <row r="91" spans="2:5" x14ac:dyDescent="0.25">
      <c r="B91" s="3" t="s">
        <v>172</v>
      </c>
      <c r="C91" s="3" t="s">
        <v>173</v>
      </c>
      <c r="D91" s="1">
        <v>12</v>
      </c>
      <c r="E91" s="2">
        <f>Tabela2[[#This Row],[PRODUZIDAS]]*VLOOKUP(Tabela2[[#This Row],[SKU]],Tabela24[#All],3,0)</f>
        <v>3.2507999999999999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>
        <v>7</v>
      </c>
      <c r="E176" s="2">
        <f>Tabela2[[#This Row],[PRODUZIDAS]]*VLOOKUP(Tabela2[[#This Row],[SKU]],Tabela24[#All],3,0)</f>
        <v>2.2550000000000003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>
        <v>5</v>
      </c>
      <c r="E226" s="2">
        <f>Tabela2[[#This Row],[PRODUZIDAS]]*VLOOKUP(Tabela2[[#This Row],[SKU]],Tabela24[#All],3,0)</f>
        <v>1.6107142857142858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>
        <v>10</v>
      </c>
      <c r="E230" s="2">
        <f>Tabela2[[#This Row],[PRODUZIDAS]]*VLOOKUP(Tabela2[[#This Row],[SKU]],Tabela24[#All],3,0)</f>
        <v>3.2214285714285715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>
        <v>10</v>
      </c>
      <c r="E443" s="2">
        <f>Tabela2[[#This Row],[PRODUZIDAS]]*VLOOKUP(Tabela2[[#This Row],[SKU]],Tabela24[#All],3,0)</f>
        <v>9.4600000000000009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>
        <v>16</v>
      </c>
      <c r="E450" s="2">
        <f>Tabela2[[#This Row],[PRODUZIDAS]]*VLOOKUP(Tabela2[[#This Row],[SKU]],Tabela24[#All],3,0)</f>
        <v>15.136000000000003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>
        <v>100</v>
      </c>
      <c r="E626" s="2">
        <f>Tabela2[[#This Row],[PRODUZIDAS]]*VLOOKUP(Tabela2[[#This Row],[SKU]],Tabela24[#All],3,0)</f>
        <v>15.455999999999998</v>
      </c>
    </row>
    <row r="627" spans="2:5" x14ac:dyDescent="0.25">
      <c r="B627" s="3" t="s">
        <v>1244</v>
      </c>
      <c r="C627" s="3" t="s">
        <v>1245</v>
      </c>
      <c r="D627" s="1">
        <v>200</v>
      </c>
      <c r="E627" s="2">
        <f>Tabela2[[#This Row],[PRODUZIDAS]]*VLOOKUP(Tabela2[[#This Row],[SKU]],Tabela24[#All],3,0)</f>
        <v>30.911999999999995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>
        <v>300</v>
      </c>
      <c r="E630" s="2">
        <f>Tabela2[[#This Row],[PRODUZIDAS]]*VLOOKUP(Tabela2[[#This Row],[SKU]],Tabela24[#All],3,0)</f>
        <v>46.367999999999995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>
        <v>100</v>
      </c>
      <c r="E638" s="2">
        <f>Tabela2[[#This Row],[PRODUZIDAS]]*VLOOKUP(Tabela2[[#This Row],[SKU]],Tabela24[#All],3,0)</f>
        <v>32.208333333333336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809.82128285714282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>
        <v>106</v>
      </c>
      <c r="E111" s="2">
        <f>Tabela225[[#This Row],[PRODUZIDAS]]*VLOOKUP(Tabela225[[#This Row],[SKU]],Tabela24[#All],4,0)</f>
        <v>57.341760000000001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>
        <v>17.5</v>
      </c>
      <c r="E151" s="2">
        <f>Tabela225[[#This Row],[PRODUZIDAS]]*VLOOKUP(Tabela225[[#This Row],[SKU]],Tabela24[#All],4,0)</f>
        <v>25.932499999999997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98</v>
      </c>
      <c r="E192" s="2">
        <f>Tabela225[[#This Row],[PRODUZIDAS]]*VLOOKUP(Tabela225[[#This Row],[SKU]],Tabela24[#All],4,0)</f>
        <v>53.01408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>
        <v>130.5</v>
      </c>
      <c r="E203" s="2">
        <f>Tabela225[[#This Row],[PRODUZIDAS]]*VLOOKUP(Tabela225[[#This Row],[SKU]],Tabela24[#All],4,0)</f>
        <v>121.05179999999999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>
        <v>199</v>
      </c>
      <c r="E205" s="2">
        <f>Tabela225[[#This Row],[PRODUZIDAS]]*VLOOKUP(Tabela225[[#This Row],[SKU]],Tabela24[#All],4,0)</f>
        <v>184.59239999999997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>
        <v>109</v>
      </c>
      <c r="E211" s="2">
        <f>Tabela225[[#This Row],[PRODUZIDAS]]*VLOOKUP(Tabela225[[#This Row],[SKU]],Tabela24[#All],4,0)</f>
        <v>101.10839999999999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>
        <v>32</v>
      </c>
      <c r="E215" s="2">
        <f>Tabela225[[#This Row],[PRODUZIDAS]]*VLOOKUP(Tabela225[[#This Row],[SKU]],Tabela24[#All],4,0)</f>
        <v>29.683199999999996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>
        <v>50</v>
      </c>
      <c r="E225" s="2">
        <f>Tabela225[[#This Row],[PRODUZIDAS]]*VLOOKUP(Tabela225[[#This Row],[SKU]],Tabela24[#All],4,0)</f>
        <v>74.092857142857142</v>
      </c>
    </row>
    <row r="226" spans="2:5" x14ac:dyDescent="0.25">
      <c r="B226" s="3" t="s">
        <v>442</v>
      </c>
      <c r="C226" s="3" t="s">
        <v>443</v>
      </c>
      <c r="D226" s="1">
        <v>110</v>
      </c>
      <c r="E226" s="2">
        <f>Tabela225[[#This Row],[PRODUZIDAS]]*VLOOKUP(Tabela225[[#This Row],[SKU]],Tabela24[#All],4,0)</f>
        <v>163.00428571428571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186.23011500000001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>
        <v>212.71</v>
      </c>
      <c r="E192" s="2">
        <f>Tabela2256[[#This Row],[PRODUZIDAS]]*VLOOKUP(Tabela2256[[#This Row],[SKU]],Tabela24[#All],5,0)</f>
        <v>27.397048000000002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>
        <v>109.09</v>
      </c>
      <c r="E194" s="2">
        <f>Tabela2256[[#This Row],[PRODUZIDAS]]*VLOOKUP(Tabela2256[[#This Row],[SKU]],Tabela24[#All],5,0)</f>
        <v>14.050792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>
        <v>102.91</v>
      </c>
      <c r="E225" s="2">
        <f>Tabela2256[[#This Row],[PRODUZIDAS]]*VLOOKUP(Tabela2256[[#This Row],[SKU]],Tabela24[#All],5,0)</f>
        <v>46.412410000000001</v>
      </c>
    </row>
    <row r="226" spans="2:5" x14ac:dyDescent="0.25">
      <c r="B226" s="3" t="s">
        <v>442</v>
      </c>
      <c r="C226" s="3" t="s">
        <v>443</v>
      </c>
      <c r="D226" s="1">
        <v>67.704999999999998</v>
      </c>
      <c r="E226" s="2">
        <f>Tabela2256[[#This Row],[PRODUZIDAS]]*VLOOKUP(Tabela2256[[#This Row],[SKU]],Tabela24[#All],5,0)</f>
        <v>30.534955</v>
      </c>
    </row>
    <row r="227" spans="2:5" x14ac:dyDescent="0.25">
      <c r="B227" s="3" t="s">
        <v>444</v>
      </c>
      <c r="C227" s="3" t="s">
        <v>445</v>
      </c>
      <c r="D227" s="1">
        <v>150.41</v>
      </c>
      <c r="E227" s="2">
        <f>Tabela2256[[#This Row],[PRODUZIDAS]]*VLOOKUP(Tabela2256[[#This Row],[SKU]],Tabela24[#All],5,0)</f>
        <v>67.834909999999994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657.74790000000007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>
        <v>15</v>
      </c>
      <c r="E111" s="2">
        <f>Tabela22567[[#This Row],[PRODUZIDAS]]*VLOOKUP(Tabela22567[[#This Row],[SKU]],Tabela24[#All],6,0)</f>
        <v>17.387999999999998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>
        <v>46.5</v>
      </c>
      <c r="E122" s="2">
        <f>Tabela22567[[#This Row],[PRODUZIDAS]]*VLOOKUP(Tabela22567[[#This Row],[SKU]],Tabela24[#All],6,0)</f>
        <v>59.907499999999999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>
        <v>17.5</v>
      </c>
      <c r="E151" s="2">
        <f>Tabela22567[[#This Row],[PRODUZIDAS]]*VLOOKUP(Tabela22567[[#This Row],[SKU]],Tabela24[#All],6,0)</f>
        <v>22.55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82</v>
      </c>
      <c r="E194" s="2">
        <f>Tabela22567[[#This Row],[PRODUZIDAS]]*VLOOKUP(Tabela22567[[#This Row],[SKU]],Tabela24[#All],6,0)</f>
        <v>95.054399999999987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>
        <v>2.5</v>
      </c>
      <c r="E200" s="2">
        <f>Tabela22567[[#This Row],[PRODUZIDAS]]*VLOOKUP(Tabela22567[[#This Row],[SKU]],Tabela24[#All],6,0)</f>
        <v>2.8979999999999997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86.5</v>
      </c>
      <c r="E203" s="2">
        <f>Tabela22567[[#This Row],[PRODUZIDAS]]*VLOOKUP(Tabela22567[[#This Row],[SKU]],Tabela24[#All],6,0)</f>
        <v>111.44083333333333</v>
      </c>
    </row>
    <row r="204" spans="2:5" x14ac:dyDescent="0.25">
      <c r="B204" s="3" t="s">
        <v>398</v>
      </c>
      <c r="C204" s="3" t="s">
        <v>399</v>
      </c>
      <c r="D204" s="1">
        <v>65.5</v>
      </c>
      <c r="E204" s="2">
        <f>Tabela22567[[#This Row],[PRODUZIDAS]]*VLOOKUP(Tabela22567[[#This Row],[SKU]],Tabela24[#All],6,0)</f>
        <v>84.385833333333338</v>
      </c>
    </row>
    <row r="205" spans="2:5" x14ac:dyDescent="0.25">
      <c r="B205" s="3" t="s">
        <v>400</v>
      </c>
      <c r="C205" s="3" t="s">
        <v>401</v>
      </c>
      <c r="D205" s="1">
        <v>30</v>
      </c>
      <c r="E205" s="2">
        <f>Tabela22567[[#This Row],[PRODUZIDAS]]*VLOOKUP(Tabela22567[[#This Row],[SKU]],Tabela24[#All],6,0)</f>
        <v>38.65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>
        <v>58</v>
      </c>
      <c r="E211" s="2">
        <f>Tabela22567[[#This Row],[PRODUZIDAS]]*VLOOKUP(Tabela22567[[#This Row],[SKU]],Tabela24[#All],6,0)</f>
        <v>74.723333333333329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>
        <v>54</v>
      </c>
      <c r="E215" s="2">
        <f>Tabela22567[[#This Row],[PRODUZIDAS]]*VLOOKUP(Tabela22567[[#This Row],[SKU]],Tabela24[#All],6,0)</f>
        <v>69.569999999999993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>
        <v>20</v>
      </c>
      <c r="E225" s="2">
        <f>Tabela22567[[#This Row],[PRODUZIDAS]]*VLOOKUP(Tabela22567[[#This Row],[SKU]],Tabela24[#All],6,0)</f>
        <v>25.771428571428572</v>
      </c>
    </row>
    <row r="226" spans="2:5" x14ac:dyDescent="0.25">
      <c r="B226" s="3" t="s">
        <v>442</v>
      </c>
      <c r="C226" s="3" t="s">
        <v>443</v>
      </c>
      <c r="D226" s="1">
        <v>23</v>
      </c>
      <c r="E226" s="2">
        <f>Tabela22567[[#This Row],[PRODUZIDAS]]*VLOOKUP(Tabela22567[[#This Row],[SKU]],Tabela24[#All],6,0)</f>
        <v>29.637142857142859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>
        <v>20</v>
      </c>
      <c r="E233" s="2">
        <f>Tabela22567[[#This Row],[PRODUZIDAS]]*VLOOKUP(Tabela22567[[#This Row],[SKU]],Tabela24[#All],6,0)</f>
        <v>25.771428571428572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16.112500000000001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>
        <v>5</v>
      </c>
      <c r="E185" s="2">
        <f>Tabela225678[[#This Row],[PRODUZIDAS]]*VLOOKUP(Tabela225678[[#This Row],[SKU]],Tabela24[#All],7,0)</f>
        <v>16.112500000000001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379.94422622309196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>
        <v>30</v>
      </c>
      <c r="E25" s="2">
        <f>Tabela225678910[[#This Row],[PRODUZIDAS]]*VLOOKUP(Tabela225678910[[#This Row],[SKU]],Tabela24[#All],9,0)</f>
        <v>15.452054794520548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110</v>
      </c>
      <c r="E77" s="2">
        <f>Tabela225678910[[#This Row],[PRODUZIDAS]]*VLOOKUP(Tabela225678910[[#This Row],[SKU]],Tabela24[#All],9,0)</f>
        <v>80.882999999999981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>
        <v>2</v>
      </c>
      <c r="E103" s="2">
        <f>Tabela225678910[[#This Row],[PRODUZIDAS]]*VLOOKUP(Tabela225678910[[#This Row],[SKU]],Tabela24[#All],9,0)</f>
        <v>1.4705999999999997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>
        <v>50</v>
      </c>
      <c r="E114" s="2">
        <f>Tabela225678910[[#This Row],[PRODUZIDAS]]*VLOOKUP(Tabela225678910[[#This Row],[SKU]],Tabela24[#All],9,0)</f>
        <v>32.200000000000003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>
        <v>10</v>
      </c>
      <c r="E126" s="2">
        <f>Tabela225678910[[#This Row],[PRODUZIDAS]]*VLOOKUP(Tabela225678910[[#This Row],[SKU]],Tabela24[#All],9,0)</f>
        <v>9.6624999999999996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>
        <v>50</v>
      </c>
      <c r="E149" s="2">
        <f>Tabela225678910[[#This Row],[PRODUZIDAS]]*VLOOKUP(Tabela225678910[[#This Row],[SKU]],Tabela24[#All],9,0)</f>
        <v>51.542857142857144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>
        <v>5</v>
      </c>
      <c r="E176" s="2">
        <f>Tabela225678910[[#This Row],[PRODUZIDAS]]*VLOOKUP(Tabela225678910[[#This Row],[SKU]],Tabela24[#All],9,0)</f>
        <v>5.1542857142857148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60</v>
      </c>
      <c r="E192" s="2">
        <f>Tabela225678910[[#This Row],[PRODUZIDAS]]*VLOOKUP(Tabela225678910[[#This Row],[SKU]],Tabela24[#All],9,0)</f>
        <v>38.64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>
        <v>20</v>
      </c>
      <c r="E200" s="2">
        <f>Tabela225678910[[#This Row],[PRODUZIDAS]]*VLOOKUP(Tabela225678910[[#This Row],[SKU]],Tabela24[#All],9,0)</f>
        <v>12.88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Tabela225678910[[#This Row],[PRODUZIDAS]]*VLOOKUP(Tabela225678910[[#This Row],[SKU]],Tabela24[#All],9,0)</f>
        <v>9.6624999999999996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>
        <v>20</v>
      </c>
      <c r="E205" s="2">
        <f>Tabela225678910[[#This Row],[PRODUZIDAS]]*VLOOKUP(Tabela225678910[[#This Row],[SKU]],Tabela24[#All],9,0)</f>
        <v>19.324999999999999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>
        <v>40</v>
      </c>
      <c r="E215" s="2">
        <f>Tabela225678910[[#This Row],[PRODUZIDAS]]*VLOOKUP(Tabela225678910[[#This Row],[SKU]],Tabela24[#All],9,0)</f>
        <v>38.65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>
        <v>5</v>
      </c>
      <c r="E226" s="2">
        <f>Tabela225678910[[#This Row],[PRODUZIDAS]]*VLOOKUP(Tabela225678910[[#This Row],[SKU]],Tabela24[#All],9,0)</f>
        <v>5.1542857142857148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>
        <v>10</v>
      </c>
      <c r="E230" s="2">
        <f>Tabela225678910[[#This Row],[PRODUZIDAS]]*VLOOKUP(Tabela225678910[[#This Row],[SKU]],Tabela24[#All],9,0)</f>
        <v>10.30857142857143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>
        <v>40</v>
      </c>
      <c r="E636" s="2">
        <f>Tabela225678910[[#This Row],[PRODUZIDAS]]*VLOOKUP(Tabela225678910[[#This Row],[SKU]],Tabela24[#All],9,0)</f>
        <v>38.65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>
        <v>10</v>
      </c>
      <c r="E658" s="2">
        <f>Tabela225678910[[#This Row],[PRODUZIDAS]]*VLOOKUP(Tabela225678910[[#This Row],[SKU]],Tabela24[#All],9,0)</f>
        <v>10.30857142857143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18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695.95770310558999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>
        <v>49.5</v>
      </c>
      <c r="E11" s="2">
        <f>Tabela22567891011[[#This Row],[PRODUZIDAS]]*VLOOKUP(Tabela22567891011[[#This Row],[SKU]],Tabela24[#All],10,0)</f>
        <v>20.230434782608693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>
        <v>50</v>
      </c>
      <c r="E22" s="2">
        <f>Tabela22567891011[[#This Row],[PRODUZIDAS]]*VLOOKUP(Tabela22567891011[[#This Row],[SKU]],Tabela24[#All],10,0)</f>
        <v>20.434782608695649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>
        <v>50</v>
      </c>
      <c r="E67" s="2">
        <f>Tabela22567891011[[#This Row],[PRODUZIDAS]]*VLOOKUP(Tabela22567891011[[#This Row],[SKU]],Tabela24[#All],10,0)</f>
        <v>39.989999999999995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92</v>
      </c>
      <c r="E77" s="2">
        <f>Tabela22567891011[[#This Row],[PRODUZIDAS]]*VLOOKUP(Tabela22567891011[[#This Row],[SKU]],Tabela24[#All],10,0)</f>
        <v>73.58159999999998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>
        <v>2</v>
      </c>
      <c r="E103" s="2">
        <f>Tabela22567891011[[#This Row],[PRODUZIDAS]]*VLOOKUP(Tabela22567891011[[#This Row],[SKU]],Tabela24[#All],10,0)</f>
        <v>1.5995999999999997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>
        <v>116</v>
      </c>
      <c r="E109" s="2">
        <f>Tabela22567891011[[#This Row],[PRODUZIDAS]]*VLOOKUP(Tabela22567891011[[#This Row],[SKU]],Tabela24[#All],10,0)</f>
        <v>74.704000000000008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>
        <v>22.5</v>
      </c>
      <c r="E113" s="2">
        <f>Tabela22567891011[[#This Row],[PRODUZIDAS]]*VLOOKUP(Tabela22567891011[[#This Row],[SKU]],Tabela24[#All],10,0)</f>
        <v>14.49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>
        <v>50.5</v>
      </c>
      <c r="E145" s="2">
        <f>Tabela22567891011[[#This Row],[PRODUZIDAS]]*VLOOKUP(Tabela22567891011[[#This Row],[SKU]],Tabela24[#All],10,0)</f>
        <v>58.565571428571431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>
        <v>5</v>
      </c>
      <c r="E176" s="2">
        <f>Tabela22567891011[[#This Row],[PRODUZIDAS]]*VLOOKUP(Tabela22567891011[[#This Row],[SKU]],Tabela24[#All],10,0)</f>
        <v>5.798571428571428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80</v>
      </c>
      <c r="E192" s="2">
        <f>Tabela22567891011[[#This Row],[PRODUZIDAS]]*VLOOKUP(Tabela22567891011[[#This Row],[SKU]],Tabela24[#All],10,0)</f>
        <v>51.52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19.5</v>
      </c>
      <c r="E194" s="2">
        <f>Tabela22567891011[[#This Row],[PRODUZIDAS]]*VLOOKUP(Tabela22567891011[[#This Row],[SKU]],Tabela24[#All],10,0)</f>
        <v>12.558</v>
      </c>
    </row>
    <row r="195" spans="2:5" x14ac:dyDescent="0.25">
      <c r="B195" s="3" t="s">
        <v>380</v>
      </c>
      <c r="C195" s="3" t="s">
        <v>381</v>
      </c>
      <c r="D195" s="1">
        <v>11</v>
      </c>
      <c r="E195" s="2">
        <f>Tabela22567891011[[#This Row],[PRODUZIDAS]]*VLOOKUP(Tabela22567891011[[#This Row],[SKU]],Tabela24[#All],10,0)</f>
        <v>7.0840000000000005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81</v>
      </c>
      <c r="E197" s="2">
        <f>Tabela22567891011[[#This Row],[PRODUZIDAS]]*VLOOKUP(Tabela22567891011[[#This Row],[SKU]],Tabela24[#All],10,0)</f>
        <v>52.164000000000001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>
        <v>40.5</v>
      </c>
      <c r="E214" s="2">
        <f>Tabela22567891011[[#This Row],[PRODUZIDAS]]*VLOOKUP(Tabela22567891011[[#This Row],[SKU]],Tabela24[#All],10,0)</f>
        <v>36.524249999999995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>
        <v>7</v>
      </c>
      <c r="E226" s="2">
        <f>Tabela22567891011[[#This Row],[PRODUZIDAS]]*VLOOKUP(Tabela22567891011[[#This Row],[SKU]],Tabela24[#All],10,0)</f>
        <v>8.1180000000000003</v>
      </c>
    </row>
    <row r="227" spans="2:5" x14ac:dyDescent="0.25">
      <c r="B227" s="3" t="s">
        <v>444</v>
      </c>
      <c r="C227" s="3" t="s">
        <v>445</v>
      </c>
      <c r="D227" s="1">
        <v>10</v>
      </c>
      <c r="E227" s="2">
        <f>Tabela22567891011[[#This Row],[PRODUZIDAS]]*VLOOKUP(Tabela22567891011[[#This Row],[SKU]],Tabela24[#All],10,0)</f>
        <v>11.597142857142856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>
        <v>10</v>
      </c>
      <c r="E230" s="2">
        <f>Tabela22567891011[[#This Row],[PRODUZIDAS]]*VLOOKUP(Tabela22567891011[[#This Row],[SKU]],Tabela24[#All],10,0)</f>
        <v>11.597142857142856</v>
      </c>
    </row>
    <row r="231" spans="2:5" x14ac:dyDescent="0.25">
      <c r="B231" s="3" t="s">
        <v>452</v>
      </c>
      <c r="C231" s="3" t="s">
        <v>453</v>
      </c>
      <c r="D231" s="1">
        <v>89</v>
      </c>
      <c r="E231" s="2">
        <f>Tabela22567891011[[#This Row],[PRODUZIDAS]]*VLOOKUP(Tabela22567891011[[#This Row],[SKU]],Tabela24[#All],10,0)</f>
        <v>103.21457142857143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>
        <v>57.5</v>
      </c>
      <c r="E636" s="2">
        <f>Tabela22567891011[[#This Row],[PRODUZIDAS]]*VLOOKUP(Tabela22567891011[[#This Row],[SKU]],Tabela24[#All],10,0)</f>
        <v>51.855416666666656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>
        <v>10</v>
      </c>
      <c r="E638" s="2">
        <f>Tabela22567891011[[#This Row],[PRODUZIDAS]]*VLOOKUP(Tabela22567891011[[#This Row],[SKU]],Tabela24[#All],10,0)</f>
        <v>9.0183333333333309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>
        <v>10</v>
      </c>
      <c r="E656" s="2">
        <f>Tabela22567891011[[#This Row],[PRODUZIDAS]]*VLOOKUP(Tabela22567891011[[#This Row],[SKU]],Tabela24[#All],10,0)</f>
        <v>11.597142857142856</v>
      </c>
    </row>
    <row r="657" spans="2:5" x14ac:dyDescent="0.25">
      <c r="B657" s="3" t="s">
        <v>1304</v>
      </c>
      <c r="C657" s="3" t="s">
        <v>1305</v>
      </c>
      <c r="D657" s="1">
        <v>17</v>
      </c>
      <c r="E657" s="2">
        <f>Tabela22567891011[[#This Row],[PRODUZIDAS]]*VLOOKUP(Tabela22567891011[[#This Row],[SKU]],Tabela24[#All],10,0)</f>
        <v>19.715142857142858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abSelected="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504.70418138716343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>
        <v>49.5</v>
      </c>
      <c r="E15" s="2">
        <f>Tabela2256789101112[[#This Row],[PRODUZIDAS]]*VLOOKUP(Tabela2256789101112[[#This Row],[SKU]],Tabela24[#All],11,0)</f>
        <v>37.089130434782604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>
        <v>50</v>
      </c>
      <c r="E67" s="2">
        <f>Tabela2256789101112[[#This Row],[PRODUZIDAS]]*VLOOKUP(Tabela2256789101112[[#This Row],[SKU]],Tabela24[#All],11,0)</f>
        <v>41.924999999999997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100</v>
      </c>
      <c r="E77" s="2">
        <f>Tabela2256789101112[[#This Row],[PRODUZIDAS]]*VLOOKUP(Tabela2256789101112[[#This Row],[SKU]],Tabela24[#All],11,0)</f>
        <v>83.85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>
        <v>2</v>
      </c>
      <c r="E103" s="2">
        <f>Tabela2256789101112[[#This Row],[PRODUZIDAS]]*VLOOKUP(Tabela2256789101112[[#This Row],[SKU]],Tabela24[#All],11,0)</f>
        <v>1.6769999999999998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>
        <v>60</v>
      </c>
      <c r="E109" s="2">
        <f>Tabela2256789101112[[#This Row],[PRODUZIDAS]]*VLOOKUP(Tabela2256789101112[[#This Row],[SKU]],Tabela24[#All],11,0)</f>
        <v>39.412800000000004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>
        <v>53.5</v>
      </c>
      <c r="E129" s="2">
        <f>Tabela2256789101112[[#This Row],[PRODUZIDAS]]*VLOOKUP(Tabela2256789101112[[#This Row],[SKU]],Tabela24[#All],11,0)</f>
        <v>37.909208333333325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>
        <v>35</v>
      </c>
      <c r="E149" s="2">
        <f>Tabela2256789101112[[#This Row],[PRODUZIDAS]]*VLOOKUP(Tabela2256789101112[[#This Row],[SKU]],Tabela24[#All],11,0)</f>
        <v>27.06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>
        <v>5</v>
      </c>
      <c r="E176" s="2">
        <f>Tabela2256789101112[[#This Row],[PRODUZIDAS]]*VLOOKUP(Tabela2256789101112[[#This Row],[SKU]],Tabela24[#All],11,0)</f>
        <v>3.8657142857142857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91</v>
      </c>
      <c r="E192" s="2">
        <f>Tabela2256789101112[[#This Row],[PRODUZIDAS]]*VLOOKUP(Tabela2256789101112[[#This Row],[SKU]],Tabela24[#All],11,0)</f>
        <v>59.77608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14.5</v>
      </c>
      <c r="E194" s="2">
        <f>Tabela2256789101112[[#This Row],[PRODUZIDAS]]*VLOOKUP(Tabela2256789101112[[#This Row],[SKU]],Tabela24[#All],11,0)</f>
        <v>9.5247600000000006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81</v>
      </c>
      <c r="E197" s="2">
        <f>Tabela2256789101112[[#This Row],[PRODUZIDAS]]*VLOOKUP(Tabela2256789101112[[#This Row],[SKU]],Tabela24[#All],11,0)</f>
        <v>53.207280000000004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>
        <v>50</v>
      </c>
      <c r="E200" s="2">
        <f>Tabela2256789101112[[#This Row],[PRODUZIDAS]]*VLOOKUP(Tabela2256789101112[[#This Row],[SKU]],Tabela24[#All],11,0)</f>
        <v>32.844000000000001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>
        <v>5</v>
      </c>
      <c r="E226" s="2">
        <f>Tabela2256789101112[[#This Row],[PRODUZIDAS]]*VLOOKUP(Tabela2256789101112[[#This Row],[SKU]],Tabela24[#All],11,0)</f>
        <v>3.8657142857142857</v>
      </c>
    </row>
    <row r="227" spans="2:5" x14ac:dyDescent="0.25">
      <c r="B227" s="3" t="s">
        <v>444</v>
      </c>
      <c r="C227" s="3" t="s">
        <v>445</v>
      </c>
      <c r="D227" s="1">
        <v>3</v>
      </c>
      <c r="E227" s="2">
        <f>Tabela2256789101112[[#This Row],[PRODUZIDAS]]*VLOOKUP(Tabela2256789101112[[#This Row],[SKU]],Tabela24[#All],11,0)</f>
        <v>2.3194285714285714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>
        <v>20</v>
      </c>
      <c r="E230" s="2">
        <f>Tabela2256789101112[[#This Row],[PRODUZIDAS]]*VLOOKUP(Tabela2256789101112[[#This Row],[SKU]],Tabela24[#All],11,0)</f>
        <v>15.462857142857143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>
        <v>10</v>
      </c>
      <c r="E636" s="2">
        <f>Tabela2256789101112[[#This Row],[PRODUZIDAS]]*VLOOKUP(Tabela2256789101112[[#This Row],[SKU]],Tabela24[#All],11,0)</f>
        <v>7.0858333333333325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>
        <v>67.5</v>
      </c>
      <c r="E638" s="2">
        <f>Tabela2256789101112[[#This Row],[PRODUZIDAS]]*VLOOKUP(Tabela2256789101112[[#This Row],[SKU]],Tabela24[#All],11,0)</f>
        <v>47.829374999999992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18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925.80843773646427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>
        <v>17.5</v>
      </c>
      <c r="E38" s="2">
        <f>Tabela225678910111213[[#This Row],[PRODUZIDAS]]*VLOOKUP(Tabela225678910111213[[#This Row],[SKU]],Tabela24[#All],12,0)</f>
        <v>18.027397260273972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>
        <v>50</v>
      </c>
      <c r="E67" s="2">
        <f>Tabela225678910111213[[#This Row],[PRODUZIDAS]]*VLOOKUP(Tabela225678910111213[[#This Row],[SKU]],Tabela24[#All],12,0)</f>
        <v>54.824999999999989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100</v>
      </c>
      <c r="E77" s="2">
        <f>Tabela225678910111213[[#This Row],[PRODUZIDAS]]*VLOOKUP(Tabela225678910111213[[#This Row],[SKU]],Tabela24[#All],12,0)</f>
        <v>109.64999999999998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>
        <v>69.5</v>
      </c>
      <c r="E110" s="2">
        <f>Tabela225678910111213[[#This Row],[PRODUZIDAS]]*VLOOKUP(Tabela225678910111213[[#This Row],[SKU]],Tabela24[#All],12,0)</f>
        <v>76.088599999999985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>
        <v>68</v>
      </c>
      <c r="E117" s="2">
        <f>Tabela225678910111213[[#This Row],[PRODUZIDAS]]*VLOOKUP(Tabela225678910111213[[#This Row],[SKU]],Tabela24[#All],12,0)</f>
        <v>74.446399999999983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108.5</v>
      </c>
      <c r="E144" s="2">
        <f>Tabela225678910111213[[#This Row],[PRODUZIDAS]]*VLOOKUP(Tabela225678910111213[[#This Row],[SKU]],Tabela24[#All],12,0)</f>
        <v>118.8385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>
        <v>48</v>
      </c>
      <c r="E150" s="2">
        <f>Tabela225678910111213[[#This Row],[PRODUZIDAS]]*VLOOKUP(Tabela225678910111213[[#This Row],[SKU]],Tabela24[#All],12,0)</f>
        <v>52.573714285714281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>
        <v>25</v>
      </c>
      <c r="E193" s="2">
        <f>Tabela225678910111213[[#This Row],[PRODUZIDAS]]*VLOOKUP(Tabela225678910111213[[#This Row],[SKU]],Tabela24[#All],12,0)</f>
        <v>27.369999999999994</v>
      </c>
    </row>
    <row r="194" spans="2:5" x14ac:dyDescent="0.25">
      <c r="B194" s="3" t="s">
        <v>378</v>
      </c>
      <c r="C194" s="3" t="s">
        <v>379</v>
      </c>
      <c r="D194" s="1">
        <v>65</v>
      </c>
      <c r="E194" s="2">
        <f>Tabela225678910111213[[#This Row],[PRODUZIDAS]]*VLOOKUP(Tabela225678910111213[[#This Row],[SKU]],Tabela24[#All],12,0)</f>
        <v>71.161999999999992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52</v>
      </c>
      <c r="E197" s="2">
        <f>Tabela225678910111213[[#This Row],[PRODUZIDAS]]*VLOOKUP(Tabela225678910111213[[#This Row],[SKU]],Tabela24[#All],12,0)</f>
        <v>56.929599999999986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>
        <v>70</v>
      </c>
      <c r="E200" s="2">
        <f>Tabela225678910111213[[#This Row],[PRODUZIDAS]]*VLOOKUP(Tabela225678910111213[[#This Row],[SKU]],Tabela24[#All],12,0)</f>
        <v>76.635999999999981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>
        <v>80.5</v>
      </c>
      <c r="E204" s="2">
        <f>Tabela225678910111213[[#This Row],[PRODUZIDAS]]*VLOOKUP(Tabela225678910111213[[#This Row],[SKU]],Tabela24[#All],12,0)</f>
        <v>72.597583333333318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>
        <v>5</v>
      </c>
      <c r="E226" s="2">
        <f>Tabela225678910111213[[#This Row],[PRODUZIDAS]]*VLOOKUP(Tabela225678910111213[[#This Row],[SKU]],Tabela24[#All],12,0)</f>
        <v>5.4764285714285705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>
        <v>20</v>
      </c>
      <c r="E230" s="2">
        <f>Tabela225678910111213[[#This Row],[PRODUZIDAS]]*VLOOKUP(Tabela225678910111213[[#This Row],[SKU]],Tabela24[#All],12,0)</f>
        <v>21.905714285714282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>
        <v>21.5</v>
      </c>
      <c r="E569" s="2">
        <f>Tabela225678910111213[[#This Row],[PRODUZIDAS]]*VLOOKUP(Tabela225678910111213[[#This Row],[SKU]],Tabela24[#All],12,0)</f>
        <v>19.389416666666662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57.5</v>
      </c>
      <c r="E638" s="2">
        <f>Tabela225678910111213[[#This Row],[PRODUZIDAS]]*VLOOKUP(Tabela225678910111213[[#This Row],[SKU]],Tabela24[#All],12,0)</f>
        <v>51.855416666666656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>
        <v>20</v>
      </c>
      <c r="E640" s="2">
        <f>Tabela225678910111213[[#This Row],[PRODUZIDAS]]*VLOOKUP(Tabela225678910111213[[#This Row],[SKU]],Tabela24[#All],12,0)</f>
        <v>18.036666666666662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929.65835681953524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>
        <v>47</v>
      </c>
      <c r="E13" s="2">
        <f>Tabela22567891011121314[[#This Row],[PRODUZIDAS]]*VLOOKUP(Tabela22567891011121314[[#This Row],[SKU]],Tabela24[#All],13,0)</f>
        <v>57.626086956521739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>
        <v>17</v>
      </c>
      <c r="E38" s="2">
        <f>Tabela22567891011121314[[#This Row],[PRODUZIDAS]]*VLOOKUP(Tabela22567891011121314[[#This Row],[SKU]],Tabela24[#All],13,0)</f>
        <v>19.701369863013696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>
        <v>6</v>
      </c>
      <c r="E67" s="2">
        <f>Tabela22567891011121314[[#This Row],[PRODUZIDAS]]*VLOOKUP(Tabela22567891011121314[[#This Row],[SKU]],Tabela24[#All],13,0)</f>
        <v>6.9659999999999993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97</v>
      </c>
      <c r="E77" s="2">
        <f>Tabela22567891011121314[[#This Row],[PRODUZIDAS]]*VLOOKUP(Tabela22567891011121314[[#This Row],[SKU]],Tabela24[#All],13,0)</f>
        <v>112.61699999999998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>
        <v>8</v>
      </c>
      <c r="E100" s="2">
        <f>Tabela22567891011121314[[#This Row],[PRODUZIDAS]]*VLOOKUP(Tabela22567891011121314[[#This Row],[SKU]],Tabela24[#All],13,0)</f>
        <v>9.2879999999999985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>
        <v>2</v>
      </c>
      <c r="E103" s="2">
        <f>Tabela22567891011121314[[#This Row],[PRODUZIDAS]]*VLOOKUP(Tabela22567891011121314[[#This Row],[SKU]],Tabela24[#All],13,0)</f>
        <v>2.3219999999999996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70</v>
      </c>
      <c r="E110" s="2">
        <f>Tabela22567891011121314[[#This Row],[PRODUZIDAS]]*VLOOKUP(Tabela22567891011121314[[#This Row],[SKU]],Tabela24[#All],13,0)</f>
        <v>81.143999999999991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>
        <v>65</v>
      </c>
      <c r="E117" s="2">
        <f>Tabela22567891011121314[[#This Row],[PRODUZIDAS]]*VLOOKUP(Tabela22567891011121314[[#This Row],[SKU]],Tabela24[#All],13,0)</f>
        <v>75.347999999999985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69</v>
      </c>
      <c r="E192" s="2">
        <f>Tabela22567891011121314[[#This Row],[PRODUZIDAS]]*VLOOKUP(Tabela22567891011121314[[#This Row],[SKU]],Tabela24[#All],13,0)</f>
        <v>79.984799999999979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66</v>
      </c>
      <c r="E194" s="2">
        <f>Tabela22567891011121314[[#This Row],[PRODUZIDAS]]*VLOOKUP(Tabela22567891011121314[[#This Row],[SKU]],Tabela24[#All],13,0)</f>
        <v>76.507199999999983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54</v>
      </c>
      <c r="E197" s="2">
        <f>Tabela22567891011121314[[#This Row],[PRODUZIDAS]]*VLOOKUP(Tabela22567891011121314[[#This Row],[SKU]],Tabela24[#All],13,0)</f>
        <v>62.596799999999988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>
        <v>53</v>
      </c>
      <c r="E200" s="2">
        <f>Tabela22567891011121314[[#This Row],[PRODUZIDAS]]*VLOOKUP(Tabela22567891011121314[[#This Row],[SKU]],Tabela24[#All],13,0)</f>
        <v>61.437599999999989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26</v>
      </c>
      <c r="E225" s="2">
        <f>Tabela22567891011121314[[#This Row],[PRODUZIDAS]]*VLOOKUP(Tabela22567891011121314[[#This Row],[SKU]],Tabela24[#All],13,0)</f>
        <v>30.152571428571427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>
        <v>3</v>
      </c>
      <c r="E227" s="2">
        <f>Tabela22567891011121314[[#This Row],[PRODUZIDAS]]*VLOOKUP(Tabela22567891011121314[[#This Row],[SKU]],Tabela24[#All],13,0)</f>
        <v>3.4791428571428571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19</v>
      </c>
      <c r="E230" s="2">
        <f>Tabela22567891011121314[[#This Row],[PRODUZIDAS]]*VLOOKUP(Tabela22567891011121314[[#This Row],[SKU]],Tabela24[#All],13,0)</f>
        <v>22.034571428571429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24</v>
      </c>
      <c r="E569" s="2">
        <f>Tabela22567891011121314[[#This Row],[PRODUZIDAS]]*VLOOKUP(Tabela22567891011121314[[#This Row],[SKU]],Tabela24[#All],13,0)</f>
        <v>27.827999999999996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148</v>
      </c>
      <c r="E593" s="2">
        <f>Tabela22567891011121314[[#This Row],[PRODUZIDAS]]*VLOOKUP(Tabela22567891011121314[[#This Row],[SKU]],Tabela24[#All],13,0)</f>
        <v>171.63771428571428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>
        <v>5</v>
      </c>
      <c r="E636" s="2">
        <f>Tabela22567891011121314[[#This Row],[PRODUZIDAS]]*VLOOKUP(Tabela22567891011121314[[#This Row],[SKU]],Tabela24[#All],13,0)</f>
        <v>5.7974999999999985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>
        <v>20</v>
      </c>
      <c r="E640" s="2">
        <f>Tabela22567891011121314[[#This Row],[PRODUZIDAS]]*VLOOKUP(Tabela22567891011121314[[#This Row],[SKU]],Tabela24[#All],13,0)</f>
        <v>23.189999999999994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206.59074595989676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>
        <v>47</v>
      </c>
      <c r="E13" s="2">
        <f>Tabela2256789101112131415[[#This Row],[PRODUZIDAS]]*VLOOKUP(Tabela2256789101112131415[[#This Row],[SKU]],Tabela24[#All],14,0)</f>
        <v>12.805797101449276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>
        <v>17</v>
      </c>
      <c r="E38" s="2">
        <f>Tabela2256789101112131415[[#This Row],[PRODUZIDAS]]*VLOOKUP(Tabela2256789101112131415[[#This Row],[SKU]],Tabela24[#All],14,0)</f>
        <v>4.3780821917808215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>
        <v>6</v>
      </c>
      <c r="E67" s="2">
        <f>Tabela2256789101112131415[[#This Row],[PRODUZIDAS]]*VLOOKUP(Tabela2256789101112131415[[#This Row],[SKU]],Tabela24[#All],14,0)</f>
        <v>1.548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97</v>
      </c>
      <c r="E77" s="2">
        <f>Tabela2256789101112131415[[#This Row],[PRODUZIDAS]]*VLOOKUP(Tabela2256789101112131415[[#This Row],[SKU]],Tabela24[#All],14,0)</f>
        <v>25.026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>
        <v>8</v>
      </c>
      <c r="E100" s="2">
        <f>Tabela2256789101112131415[[#This Row],[PRODUZIDAS]]*VLOOKUP(Tabela2256789101112131415[[#This Row],[SKU]],Tabela24[#All],14,0)</f>
        <v>2.0640000000000001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>
        <v>2</v>
      </c>
      <c r="E103" s="2">
        <f>Tabela2256789101112131415[[#This Row],[PRODUZIDAS]]*VLOOKUP(Tabela2256789101112131415[[#This Row],[SKU]],Tabela24[#All],14,0)</f>
        <v>0.51600000000000001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70</v>
      </c>
      <c r="E110" s="2">
        <f>Tabela2256789101112131415[[#This Row],[PRODUZIDAS]]*VLOOKUP(Tabela2256789101112131415[[#This Row],[SKU]],Tabela24[#All],14,0)</f>
        <v>18.032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>
        <v>65</v>
      </c>
      <c r="E117" s="2">
        <f>Tabela2256789101112131415[[#This Row],[PRODUZIDAS]]*VLOOKUP(Tabela2256789101112131415[[#This Row],[SKU]],Tabela24[#All],14,0)</f>
        <v>16.744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69</v>
      </c>
      <c r="E192" s="2">
        <f>Tabela2256789101112131415[[#This Row],[PRODUZIDAS]]*VLOOKUP(Tabela2256789101112131415[[#This Row],[SKU]],Tabela24[#All],14,0)</f>
        <v>17.7744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66</v>
      </c>
      <c r="E194" s="2">
        <f>Tabela2256789101112131415[[#This Row],[PRODUZIDAS]]*VLOOKUP(Tabela2256789101112131415[[#This Row],[SKU]],Tabela24[#All],14,0)</f>
        <v>17.0016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54</v>
      </c>
      <c r="E197" s="2">
        <f>Tabela2256789101112131415[[#This Row],[PRODUZIDAS]]*VLOOKUP(Tabela2256789101112131415[[#This Row],[SKU]],Tabela24[#All],14,0)</f>
        <v>13.910399999999999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>
        <v>53</v>
      </c>
      <c r="E200" s="2">
        <f>Tabela2256789101112131415[[#This Row],[PRODUZIDAS]]*VLOOKUP(Tabela2256789101112131415[[#This Row],[SKU]],Tabela24[#All],14,0)</f>
        <v>13.652799999999999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26</v>
      </c>
      <c r="E225" s="2">
        <f>Tabela2256789101112131415[[#This Row],[PRODUZIDAS]]*VLOOKUP(Tabela2256789101112131415[[#This Row],[SKU]],Tabela24[#All],14,0)</f>
        <v>6.7005714285714291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>
        <v>3</v>
      </c>
      <c r="E227" s="2">
        <f>Tabela2256789101112131415[[#This Row],[PRODUZIDAS]]*VLOOKUP(Tabela2256789101112131415[[#This Row],[SKU]],Tabela24[#All],14,0)</f>
        <v>0.77314285714285713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19</v>
      </c>
      <c r="E230" s="2">
        <f>Tabela2256789101112131415[[#This Row],[PRODUZIDAS]]*VLOOKUP(Tabela2256789101112131415[[#This Row],[SKU]],Tabela24[#All],14,0)</f>
        <v>4.8965714285714288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24</v>
      </c>
      <c r="E569" s="2">
        <f>Tabela2256789101112131415[[#This Row],[PRODUZIDAS]]*VLOOKUP(Tabela2256789101112131415[[#This Row],[SKU]],Tabela24[#All],14,0)</f>
        <v>6.1839999999999993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148</v>
      </c>
      <c r="E593" s="2">
        <f>Tabela2256789101112131415[[#This Row],[PRODUZIDAS]]*VLOOKUP(Tabela2256789101112131415[[#This Row],[SKU]],Tabela24[#All],14,0)</f>
        <v>38.141714285714286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>
        <v>5</v>
      </c>
      <c r="E636" s="2">
        <f>Tabela2256789101112131415[[#This Row],[PRODUZIDAS]]*VLOOKUP(Tabela2256789101112131415[[#This Row],[SKU]],Tabela24[#All],14,0)</f>
        <v>1.2883333333333333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>
        <v>20</v>
      </c>
      <c r="E640" s="2">
        <f>Tabela2256789101112131415[[#This Row],[PRODUZIDAS]]*VLOOKUP(Tabela2256789101112131415[[#This Row],[SKU]],Tabela24[#All],14,0)</f>
        <v>5.1533333333333333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2025-04-16T20:11:54Z</dcterms:modified>
</cp:coreProperties>
</file>