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B90E63B7-4044-4507-9505-2F75F9D7C131}" xr6:coauthVersionLast="47" xr6:coauthVersionMax="47" xr10:uidLastSave="{00000000-0000-0000-0000-000000000000}"/>
  <bookViews>
    <workbookView xWindow="-120" yWindow="-120" windowWidth="20730" windowHeight="11760" activeTab="1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<sst xmlns="http://schemas.openxmlformats.org/spreadsheetml/2006/main" count="26032" uniqueCount="1899">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</sst>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D1" sqref="D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45751</v>
      </c>
      <c r="C2" s="31"/>
      <c r="D2" s="33">
        <f>SUM(Tabela15[VALOR])</f>
        <v>4639.8238937649567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319.61688255707764</v>
      </c>
      <c r="D7" s="26"/>
      <c r="E7" s="26">
        <f>Tabela15[[#This Row],[VALOR]]-Tabela15[[#This Row],[Custo Setor]]</f>
        <v>319.61688255707764</v>
      </c>
    </row>
    <row r="8" spans="2:5" x14ac:dyDescent="0.25">
      <c r="B8" t="s">
        <v>1883</v>
      </c>
      <c r="C8" s="21">
        <f t="array" ref="C8">'2 - CORTE VOIL'!G4</f>
        <v>93.58608000000001</v>
      </c>
      <c r="D8" s="26"/>
      <c r="E8" s="26">
        <f>Tabela15[[#This Row],[VALOR]]-Tabela15[[#This Row],[Custo Setor]]</f>
        <v>93.58608000000001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560.6707439393939</v>
      </c>
      <c r="D10" s="26"/>
      <c r="E10" s="26">
        <f>Tabela15[[#This Row],[VALOR]]-Tabela15[[#This Row],[Custo Setor]]</f>
        <v>560.6707439393939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18.856090909090906</v>
      </c>
      <c r="D12" s="26"/>
      <c r="E12" s="26">
        <f>Tabela15[[#This Row],[VALOR]]-Tabela15[[#This Row],[Custo Setor]]</f>
        <v>18.856090909090906</v>
      </c>
    </row>
    <row r="13" spans="2:5" x14ac:dyDescent="0.25">
      <c r="B13" t="s">
        <v>1888</v>
      </c>
      <c r="C13" s="21">
        <f t="array" ref="C13">'7 - PALETEIRA'!G4</f>
        <v>543.09796811877823</v>
      </c>
      <c r="D13" s="26"/>
      <c r="E13" s="26">
        <f>Tabela15[[#This Row],[VALOR]]-Tabela15[[#This Row],[Custo Setor]]</f>
        <v>543.09796811877823</v>
      </c>
    </row>
    <row r="14" spans="2:5" x14ac:dyDescent="0.25">
      <c r="B14" t="s">
        <v>1889</v>
      </c>
      <c r="C14" s="21">
        <f>'8 - ACABAMENTO'!G4</f>
        <v>717.20155368841995</v>
      </c>
      <c r="D14" s="26"/>
      <c r="E14" s="26">
        <f>Tabela15[[#This Row],[VALOR]]-Tabela15[[#This Row],[Custo Setor]]</f>
        <v>717.20155368841995</v>
      </c>
    </row>
    <row r="15" spans="2:5" x14ac:dyDescent="0.25">
      <c r="B15" t="s">
        <v>1890</v>
      </c>
      <c r="C15" s="21">
        <f t="array" ref="C15">'9 - FURO'!G4</f>
        <v>532.39480778768279</v>
      </c>
      <c r="D15" s="26"/>
      <c r="E15" s="26">
        <f>Tabela15[[#This Row],[VALOR]]-Tabela15[[#This Row],[Custo Setor]]</f>
        <v>532.39480778768279</v>
      </c>
    </row>
    <row r="16" spans="2:5" x14ac:dyDescent="0.25">
      <c r="B16" t="s">
        <v>1891</v>
      </c>
      <c r="C16" s="21">
        <f t="array" ref="C16">'10 - ILHOS'!G4</f>
        <v>883.15778581213283</v>
      </c>
      <c r="D16" s="26"/>
      <c r="E16" s="26">
        <f>Tabela15[[#This Row],[VALOR]]-Tabela15[[#This Row],[Custo Setor]]</f>
        <v>883.15778581213283</v>
      </c>
    </row>
    <row r="17" spans="2:5" x14ac:dyDescent="0.25">
      <c r="B17" t="s">
        <v>1892</v>
      </c>
      <c r="C17" s="21">
        <f t="array" ref="C17">'11 - DOBRA'!G4</f>
        <v>794.65252987012968</v>
      </c>
      <c r="D17" s="26"/>
      <c r="E17" s="26">
        <f>Tabela15[[#This Row],[VALOR]]-Tabela15[[#This Row],[Custo Setor]]</f>
        <v>794.65252987012968</v>
      </c>
    </row>
    <row r="18" spans="2:5" x14ac:dyDescent="0.25">
      <c r="B18" t="s">
        <v>1893</v>
      </c>
      <c r="C18" s="21">
        <f t="array" ref="C18">'12 - EMBALAGEM'!G4</f>
        <v>176.58945108225112</v>
      </c>
      <c r="D18" s="26"/>
      <c r="E18" s="26">
        <f>Tabela15[[#This Row],[VALOR]]-Tabela15[[#This Row],[Custo Setor]]</f>
        <v>176.58945108225112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4639.8238937649567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abSelected="1" topLeftCell="A350" workbookViewId="0">
      <selection activeCell="D374" sqref="D37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319.61688255707764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>
        <v>115</v>
      </c>
      <c r="E12" s="2">
        <f>Tabela2[[#This Row],[PRODUZIDAS]]*VLOOKUP(Tabela2[[#This Row],[SKU]],Tabela24[#All],3,0)</f>
        <v>54.833333333333329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115</v>
      </c>
      <c r="E16" s="2">
        <f>Tabela2[[#This Row],[PRODUZIDAS]]*VLOOKUP(Tabela2[[#This Row],[SKU]],Tabela24[#All],3,0)</f>
        <v>54.833333333333329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228</v>
      </c>
      <c r="E27" s="2">
        <f>Tabela2[[#This Row],[PRODUZIDAS]]*VLOOKUP(Tabela2[[#This Row],[SKU]],Tabela24[#All],3,0)</f>
        <v>58.717808219178082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100</v>
      </c>
      <c r="E54" s="2">
        <f>Tabela2[[#This Row],[PRODUZIDAS]]*VLOOKUP(Tabela2[[#This Row],[SKU]],Tabela24[#All],3,0)</f>
        <v>27.041095890410954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Tabela2[[#This Row],[PRODUZIDAS]]*VLOOKUP(Tabela2[[#This Row],[SKU]],Tabela24[#All],3,0)</f>
        <v>27.041095890410954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100</v>
      </c>
      <c r="E58" s="2">
        <f>Tabela2[[#This Row],[PRODUZIDAS]]*VLOOKUP(Tabela2[[#This Row],[SKU]],Tabela24[#All],3,0)</f>
        <v>27.041095890410954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2</v>
      </c>
      <c r="E114" s="2">
        <f>Tabela2[[#This Row],[PRODUZIDAS]]*VLOOKUP(Tabela2[[#This Row],[SKU]],Tabela24[#All],3,0)</f>
        <v>0.30911999999999995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27</v>
      </c>
      <c r="E422" s="2">
        <f>Tabela2[[#This Row],[PRODUZIDAS]]*VLOOKUP(Tabela2[[#This Row],[SKU]],Tabela24[#All],3,0)</f>
        <v>22.5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>
        <v>20</v>
      </c>
      <c r="E443" s="2">
        <f>Tabela2[[#This Row],[PRODUZIDAS]]*VLOOKUP(Tabela2[[#This Row],[SKU]],Tabela24[#All],3,0)</f>
        <v>18.920000000000002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>
        <v>30</v>
      </c>
      <c r="E450" s="2">
        <f>Tabela2[[#This Row],[PRODUZIDAS]]*VLOOKUP(Tabela2[[#This Row],[SKU]],Tabela24[#All],3,0)</f>
        <v>28.380000000000006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93.58608000000001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102</v>
      </c>
      <c r="E192" s="2">
        <f>Tabela225[[#This Row],[PRODUZIDAS]]*VLOOKUP(Tabela225[[#This Row],[SKU]],Tabela24[#All],4,0)</f>
        <v>55.17792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71</v>
      </c>
      <c r="E194" s="2">
        <f>Tabela225[[#This Row],[PRODUZIDAS]]*VLOOKUP(Tabela225[[#This Row],[SKU]],Tabela24[#All],4,0)</f>
        <v>38.408160000000002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97" workbookViewId="0">
      <selection activeCell="D320" sqref="D32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560.6707439393939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91</v>
      </c>
      <c r="E111" s="2">
        <f>Tabela22567[[#This Row],[PRODUZIDAS]]*VLOOKUP(Tabela22567[[#This Row],[SKU]],Tabela24[#All],6,0)</f>
        <v>105.48719999999999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120</v>
      </c>
      <c r="E192" s="2">
        <f>Tabela22567[[#This Row],[PRODUZIDAS]]*VLOOKUP(Tabela22567[[#This Row],[SKU]],Tabela24[#All],6,0)</f>
        <v>139.10399999999998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92</v>
      </c>
      <c r="E194" s="2">
        <f>Tabela22567[[#This Row],[PRODUZIDAS]]*VLOOKUP(Tabela22567[[#This Row],[SKU]],Tabela24[#All],6,0)</f>
        <v>106.64639999999999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9</v>
      </c>
      <c r="E203" s="2">
        <f>Tabela22567[[#This Row],[PRODUZIDAS]]*VLOOKUP(Tabela22567[[#This Row],[SKU]],Tabela24[#All],6,0)</f>
        <v>11.595000000000001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41</v>
      </c>
      <c r="E205" s="2">
        <f>Tabela22567[[#This Row],[PRODUZIDAS]]*VLOOKUP(Tabela22567[[#This Row],[SKU]],Tabela24[#All],6,0)</f>
        <v>52.821666666666665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3.5</v>
      </c>
      <c r="E297" s="2">
        <f>Tabela22567[[#This Row],[PRODUZIDAS]]*VLOOKUP(Tabela22567[[#This Row],[SKU]],Tabela24[#All],6,0)</f>
        <v>5.9659090909090899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>
        <v>7</v>
      </c>
      <c r="E303" s="2">
        <f>Tabela22567[[#This Row],[PRODUZIDAS]]*VLOOKUP(Tabela22567[[#This Row],[SKU]],Tabela24[#All],6,0)</f>
        <v>11.93181818181818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>
        <v>34</v>
      </c>
      <c r="E319" s="2">
        <f>Tabela22567[[#This Row],[PRODUZIDAS]]*VLOOKUP(Tabela22567[[#This Row],[SKU]],Tabela24[#All],6,0)</f>
        <v>67.008333333333326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9</v>
      </c>
      <c r="E321" s="2">
        <f>Tabela22567[[#This Row],[PRODUZIDAS]]*VLOOKUP(Tabela22567[[#This Row],[SKU]],Tabela24[#All],6,0)</f>
        <v>17.737499999999997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>
        <v>21.5</v>
      </c>
      <c r="E327" s="2">
        <f>Tabela22567[[#This Row],[PRODUZIDAS]]*VLOOKUP(Tabela22567[[#This Row],[SKU]],Tabela24[#All],6,0)</f>
        <v>42.372916666666661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97" workbookViewId="0">
      <selection activeCell="D314" sqref="D31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18.856090909090906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>
        <v>1</v>
      </c>
      <c r="E313" s="2">
        <f>Tabela2256789[[#This Row],[PRODUZIDAS]]*VLOOKUP(Tabela2256789[[#This Row],[SKU]],Tabela24[#All],8,0)</f>
        <v>0.40909090909090901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>
        <v>11.5</v>
      </c>
      <c r="E319" s="2">
        <f>Tabela2256789[[#This Row],[PRODUZIDAS]]*VLOOKUP(Tabela2256789[[#This Row],[SKU]],Tabela24[#All],8,0)</f>
        <v>5.4394999999999989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Tabela2256789[[#This Row],[PRODUZIDAS]]*VLOOKUP(Tabela2256789[[#This Row],[SKU]],Tabela24[#All],8,0)</f>
        <v>0.47299999999999992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>
        <v>26.5</v>
      </c>
      <c r="E327" s="2">
        <f>Tabela2256789[[#This Row],[PRODUZIDAS]]*VLOOKUP(Tabela2256789[[#This Row],[SKU]],Tabela24[#All],8,0)</f>
        <v>12.534499999999998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4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543.09796811877823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50</v>
      </c>
      <c r="E12" s="2">
        <f>Tabela225678910[[#This Row],[PRODUZIDAS]]*VLOOKUP(Tabela225678910[[#This Row],[SKU]],Tabela24[#All],9,0)</f>
        <v>20.434782608695649</v>
      </c>
    </row>
    <row r="13" spans="2:9" x14ac:dyDescent="0.25">
      <c r="B13" s="3" t="s">
        <v>16</v>
      </c>
      <c r="C13" s="3" t="s">
        <v>17</v>
      </c>
      <c r="D13" s="1">
        <v>60</v>
      </c>
      <c r="E13" s="2">
        <f>Tabela225678910[[#This Row],[PRODUZIDAS]]*VLOOKUP(Tabela225678910[[#This Row],[SKU]],Tabela24[#All],9,0)</f>
        <v>24.521739130434778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60</v>
      </c>
      <c r="E30" s="2">
        <f>Tabela225678910[[#This Row],[PRODUZIDAS]]*VLOOKUP(Tabela225678910[[#This Row],[SKU]],Tabela24[#All],9,0)</f>
        <v>30.904109589041095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Tabela225678910[[#This Row],[PRODUZIDAS]]*VLOOKUP(Tabela225678910[[#This Row],[SKU]],Tabela24[#All],9,0)</f>
        <v>66.958904109589042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100</v>
      </c>
      <c r="E58" s="2">
        <f>Tabela225678910[[#This Row],[PRODUZIDAS]]*VLOOKUP(Tabela225678910[[#This Row],[SKU]],Tabela24[#All],9,0)</f>
        <v>66.958904109589042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2</v>
      </c>
      <c r="E72" s="2">
        <f>Tabela225678910[[#This Row],[PRODUZIDAS]]*VLOOKUP(Tabela225678910[[#This Row],[SKU]],Tabela24[#All],9,0)</f>
        <v>1.4705999999999997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>
        <v>100</v>
      </c>
      <c r="E96" s="2">
        <f>Tabela225678910[[#This Row],[PRODUZIDAS]]*VLOOKUP(Tabela225678910[[#This Row],[SKU]],Tabela24[#All],9,0)</f>
        <v>73.529999999999987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>
        <v>20</v>
      </c>
      <c r="E112" s="2">
        <f>Tabela225678910[[#This Row],[PRODUZIDAS]]*VLOOKUP(Tabela225678910[[#This Row],[SKU]],Tabela24[#All],9,0)</f>
        <v>12.88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30</v>
      </c>
      <c r="E128" s="2">
        <f>Tabela225678910[[#This Row],[PRODUZIDAS]]*VLOOKUP(Tabela225678910[[#This Row],[SKU]],Tabela24[#All],9,0)</f>
        <v>28.987499999999997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>
        <v>30</v>
      </c>
      <c r="E140" s="2">
        <f>Tabela225678910[[#This Row],[PRODUZIDAS]]*VLOOKUP(Tabela225678910[[#This Row],[SKU]],Tabela24[#All],9,0)</f>
        <v>28.987499999999997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>
        <v>50</v>
      </c>
      <c r="E213" s="2">
        <f>Tabela225678910[[#This Row],[PRODUZIDAS]]*VLOOKUP(Tabela225678910[[#This Row],[SKU]],Tabela24[#All],9,0)</f>
        <v>48.3125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80</v>
      </c>
      <c r="E638" s="2">
        <f>Tabela225678910[[#This Row],[PRODUZIDAS]]*VLOOKUP(Tabela225678910[[#This Row],[SKU]],Tabela24[#All],9,0)</f>
        <v>77.3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60</v>
      </c>
      <c r="E662" s="2">
        <f>Tabela225678910[[#This Row],[PRODUZIDAS]]*VLOOKUP(Tabela225678910[[#This Row],[SKU]],Tabela24[#All],9,0)</f>
        <v>61.851428571428578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24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717.20155368841995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30</v>
      </c>
      <c r="E13" s="2">
        <f>Tabela22567891011[[#This Row],[PRODUZIDAS]]*VLOOKUP(Tabela22567891011[[#This Row],[SKU]],Tabela24[#All],10,0)</f>
        <v>12.260869565217389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53.5</v>
      </c>
      <c r="E22" s="2">
        <f>Tabela22567891011[[#This Row],[PRODUZIDAS]]*VLOOKUP(Tabela22567891011[[#This Row],[SKU]],Tabela24[#All],10,0)</f>
        <v>21.865217391304345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25</v>
      </c>
      <c r="E27" s="2">
        <f>Tabela22567891011[[#This Row],[PRODUZIDAS]]*VLOOKUP(Tabela22567891011[[#This Row],[SKU]],Tabela24[#All],10,0)</f>
        <v>16.095890410958905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122</v>
      </c>
      <c r="E54" s="2">
        <f>Tabela22567891011[[#This Row],[PRODUZIDAS]]*VLOOKUP(Tabela22567891011[[#This Row],[SKU]],Tabela24[#All],10,0)</f>
        <v>89.544657534246554</v>
      </c>
    </row>
    <row r="55" spans="2:5" x14ac:dyDescent="0.25">
      <c r="B55" s="3" t="s">
        <v>100</v>
      </c>
      <c r="C55" s="3" t="s">
        <v>101</v>
      </c>
      <c r="D55" s="1">
        <v>98.5</v>
      </c>
      <c r="E55" s="2">
        <f>Tabela22567891011[[#This Row],[PRODUZIDAS]]*VLOOKUP(Tabela22567891011[[#This Row],[SKU]],Tabela24[#All],10,0)</f>
        <v>72.296301369863002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100</v>
      </c>
      <c r="E58" s="2">
        <f>Tabela22567891011[[#This Row],[PRODUZIDAS]]*VLOOKUP(Tabela22567891011[[#This Row],[SKU]],Tabela24[#All],10,0)</f>
        <v>73.397260273972591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Tabela22567891011[[#This Row],[PRODUZIDAS]]*VLOOKUP(Tabela22567891011[[#This Row],[SKU]],Tabela24[#All],10,0)</f>
        <v>7.9979999999999984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>
        <v>32.5</v>
      </c>
      <c r="E109" s="2">
        <f>Tabela22567891011[[#This Row],[PRODUZIDAS]]*VLOOKUP(Tabela22567891011[[#This Row],[SKU]],Tabela24[#All],10,0)</f>
        <v>20.93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Tabela22567891011[[#This Row],[PRODUZIDAS]]*VLOOKUP(Tabela22567891011[[#This Row],[SKU]],Tabela24[#All],10,0)</f>
        <v>19.32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>
        <v>37.5</v>
      </c>
      <c r="E117" s="2">
        <f>Tabela22567891011[[#This Row],[PRODUZIDAS]]*VLOOKUP(Tabela22567891011[[#This Row],[SKU]],Tabela24[#All],10,0)</f>
        <v>24.150000000000002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7.5</v>
      </c>
      <c r="E122" s="2">
        <f>Tabela22567891011[[#This Row],[PRODUZIDAS]]*VLOOKUP(Tabela22567891011[[#This Row],[SKU]],Tabela24[#All],10,0)</f>
        <v>6.763749999999999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>
        <v>6</v>
      </c>
      <c r="E145" s="2">
        <f>Tabela22567891011[[#This Row],[PRODUZIDAS]]*VLOOKUP(Tabela22567891011[[#This Row],[SKU]],Tabela24[#All],10,0)</f>
        <v>6.9582857142857142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>
        <v>63.5</v>
      </c>
      <c r="E154" s="2">
        <f>Tabela22567891011[[#This Row],[PRODUZIDAS]]*VLOOKUP(Tabela22567891011[[#This Row],[SKU]],Tabela24[#All],10,0)</f>
        <v>73.641857142857148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76</v>
      </c>
      <c r="E192" s="2">
        <f>Tabela22567891011[[#This Row],[PRODUZIDAS]]*VLOOKUP(Tabela22567891011[[#This Row],[SKU]],Tabela24[#All],10,0)</f>
        <v>48.944000000000003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116.5</v>
      </c>
      <c r="E231" s="2">
        <f>Tabela22567891011[[#This Row],[PRODUZIDAS]]*VLOOKUP(Tabela22567891011[[#This Row],[SKU]],Tabela24[#All],10,0)</f>
        <v>135.10671428571428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Tabela22567891011[[#This Row],[PRODUZIDAS]]*VLOOKUP(Tabela22567891011[[#This Row],[SKU]],Tabela24[#All],10,0)</f>
        <v>9.0183333333333309</v>
      </c>
    </row>
    <row r="639" spans="2:5" x14ac:dyDescent="0.25">
      <c r="B639" s="3" t="s">
        <v>1268</v>
      </c>
      <c r="C639" s="3" t="s">
        <v>1269</v>
      </c>
      <c r="D639" s="1">
        <v>59.5</v>
      </c>
      <c r="E639" s="2">
        <f>Tabela22567891011[[#This Row],[PRODUZIDAS]]*VLOOKUP(Tabela22567891011[[#This Row],[SKU]],Tabela24[#All],10,0)</f>
        <v>53.659083333333321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>
        <v>28</v>
      </c>
      <c r="E645" s="2">
        <f>Tabela22567891011[[#This Row],[PRODUZIDAS]]*VLOOKUP(Tabela22567891011[[#This Row],[SKU]],Tabela24[#All],10,0)</f>
        <v>25.251333333333328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532.39480778768279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98</v>
      </c>
      <c r="E22" s="2">
        <f>Tabela2256789101112[[#This Row],[PRODUZIDAS]]*VLOOKUP(Tabela2256789101112[[#This Row],[SKU]],Tabela24[#All],11,0)</f>
        <v>73.428985507246367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80</v>
      </c>
      <c r="E54" s="2">
        <f>Tabela2256789101112[[#This Row],[PRODUZIDAS]]*VLOOKUP(Tabela2256789101112[[#This Row],[SKU]],Tabela24[#All],11,0)</f>
        <v>46.356164383561634</v>
      </c>
    </row>
    <row r="55" spans="2:5" x14ac:dyDescent="0.25">
      <c r="B55" s="3" t="s">
        <v>100</v>
      </c>
      <c r="C55" s="3" t="s">
        <v>101</v>
      </c>
      <c r="D55" s="1">
        <v>28.5</v>
      </c>
      <c r="E55" s="2">
        <f>Tabela2256789101112[[#This Row],[PRODUZIDAS]]*VLOOKUP(Tabela2256789101112[[#This Row],[SKU]],Tabela24[#All],11,0)</f>
        <v>16.514383561643832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98</v>
      </c>
      <c r="E58" s="2">
        <f>Tabela2256789101112[[#This Row],[PRODUZIDAS]]*VLOOKUP(Tabela2256789101112[[#This Row],[SKU]],Tabela24[#All],11,0)</f>
        <v>56.786301369863004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>
        <v>88.5</v>
      </c>
      <c r="E109" s="2">
        <f>Tabela2256789101112[[#This Row],[PRODUZIDAS]]*VLOOKUP(Tabela2256789101112[[#This Row],[SKU]],Tabela24[#All],11,0)</f>
        <v>58.133880000000005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Tabela2256789101112[[#This Row],[PRODUZIDAS]]*VLOOKUP(Tabela2256789101112[[#This Row],[SKU]],Tabela24[#All],11,0)</f>
        <v>13.137600000000001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>
        <v>22.5</v>
      </c>
      <c r="E113" s="2">
        <f>Tabela2256789101112[[#This Row],[PRODUZIDAS]]*VLOOKUP(Tabela2256789101112[[#This Row],[SKU]],Tabela24[#All],11,0)</f>
        <v>14.7798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37.5</v>
      </c>
      <c r="E117" s="2">
        <f>Tabela2256789101112[[#This Row],[PRODUZIDAS]]*VLOOKUP(Tabela2256789101112[[#This Row],[SKU]],Tabela24[#All],11,0)</f>
        <v>24.632999999999999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6.5</v>
      </c>
      <c r="E122" s="2">
        <f>Tabela2256789101112[[#This Row],[PRODUZIDAS]]*VLOOKUP(Tabela2256789101112[[#This Row],[SKU]],Tabela24[#All],11,0)</f>
        <v>4.6057916666666658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>
        <v>56.5</v>
      </c>
      <c r="E145" s="2">
        <f>Tabela2256789101112[[#This Row],[PRODUZIDAS]]*VLOOKUP(Tabela2256789101112[[#This Row],[SKU]],Tabela24[#All],11,0)</f>
        <v>43.682571428571428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63.5</v>
      </c>
      <c r="E154" s="2">
        <f>Tabela2256789101112[[#This Row],[PRODUZIDAS]]*VLOOKUP(Tabela2256789101112[[#This Row],[SKU]],Tabela24[#All],11,0)</f>
        <v>49.094571428571427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48</v>
      </c>
      <c r="E192" s="2">
        <f>Tabela2256789101112[[#This Row],[PRODUZIDAS]]*VLOOKUP(Tabela2256789101112[[#This Row],[SKU]],Tabela24[#All],11,0)</f>
        <v>31.530239999999999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>
        <v>45</v>
      </c>
      <c r="E215" s="2">
        <f>Tabela2256789101112[[#This Row],[PRODUZIDAS]]*VLOOKUP(Tabela2256789101112[[#This Row],[SKU]],Tabela24[#All],11,0)</f>
        <v>31.886249999999997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>
        <v>6.5</v>
      </c>
      <c r="E227" s="2">
        <f>Tabela2256789101112[[#This Row],[PRODUZIDAS]]*VLOOKUP(Tabela2256789101112[[#This Row],[SKU]],Tabela24[#All],11,0)</f>
        <v>5.0254285714285718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Tabela2256789101112[[#This Row],[PRODUZIDAS]]*VLOOKUP(Tabela2256789101112[[#This Row],[SKU]],Tabela24[#All],11,0)</f>
        <v>0.47727272727272724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Tabela2256789101112[[#This Row],[PRODUZIDAS]]*VLOOKUP(Tabela2256789101112[[#This Row],[SKU]],Tabela24[#All],11,0)</f>
        <v>0.55183333333333329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4.5</v>
      </c>
      <c r="E557" s="2">
        <f>Tabela2256789101112[[#This Row],[PRODUZIDAS]]*VLOOKUP(Tabela2256789101112[[#This Row],[SKU]],Tabela24[#All],11,0)</f>
        <v>2.9559600000000001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Tabela2256789101112[[#This Row],[PRODUZIDAS]]*VLOOKUP(Tabela2256789101112[[#This Row],[SKU]],Tabela24[#All],11,0)</f>
        <v>7.0858333333333325</v>
      </c>
    </row>
    <row r="639" spans="2:5" x14ac:dyDescent="0.25">
      <c r="B639" s="3" t="s">
        <v>1268</v>
      </c>
      <c r="C639" s="3" t="s">
        <v>1269</v>
      </c>
      <c r="D639" s="1">
        <v>25</v>
      </c>
      <c r="E639" s="2">
        <f>Tabela2256789101112[[#This Row],[PRODUZIDAS]]*VLOOKUP(Tabela2256789101112[[#This Row],[SKU]],Tabela24[#All],11,0)</f>
        <v>17.71458333333333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>
        <v>30</v>
      </c>
      <c r="E645" s="2">
        <f>Tabela2256789101112[[#This Row],[PRODUZIDAS]]*VLOOKUP(Tabela2256789101112[[#This Row],[SKU]],Tabela24[#All],11,0)</f>
        <v>21.257499999999997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16.5</v>
      </c>
      <c r="E657" s="2">
        <f>Tabela2256789101112[[#This Row],[PRODUZIDAS]]*VLOOKUP(Tabela2256789101112[[#This Row],[SKU]],Tabela24[#All],11,0)</f>
        <v>12.756857142857143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43" workbookViewId="0">
      <selection activeCell="C570" sqref="C57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883.15778581213283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45</v>
      </c>
      <c r="E58" s="2">
        <f>Tabela225678910111213[[#This Row],[PRODUZIDAS]]*VLOOKUP(Tabela225678910111213[[#This Row],[SKU]],Tabela24[#All],12,0)</f>
        <v>46.356164383561641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49.5</v>
      </c>
      <c r="E75" s="2">
        <f>Tabela225678910111213[[#This Row],[PRODUZIDAS]]*VLOOKUP(Tabela225678910111213[[#This Row],[SKU]],Tabela24[#All],12,0)</f>
        <v>54.276749999999993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Tabela225678910111213[[#This Row],[PRODUZIDAS]]*VLOOKUP(Tabela225678910111213[[#This Row],[SKU]],Tabela24[#All],12,0)</f>
        <v>43.791999999999987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Tabela225678910111213[[#This Row],[PRODUZIDAS]]*VLOOKUP(Tabela225678910111213[[#This Row],[SKU]],Tabela24[#All],12,0)</f>
        <v>65.687999999999988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24</v>
      </c>
      <c r="E111" s="2">
        <f>Tabela225678910111213[[#This Row],[PRODUZIDAS]]*VLOOKUP(Tabela225678910111213[[#This Row],[SKU]],Tabela24[#All],12,0)</f>
        <v>26.275199999999995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56</v>
      </c>
      <c r="E114" s="2">
        <f>Tabela225678910111213[[#This Row],[PRODUZIDAS]]*VLOOKUP(Tabela225678910111213[[#This Row],[SKU]],Tabela24[#All],12,0)</f>
        <v>61.308799999999991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16.5</v>
      </c>
      <c r="E116" s="2">
        <f>Tabela225678910111213[[#This Row],[PRODUZIDAS]]*VLOOKUP(Tabela225678910111213[[#This Row],[SKU]],Tabela24[#All],12,0)</f>
        <v>18.064199999999996</v>
      </c>
    </row>
    <row r="117" spans="2:5" x14ac:dyDescent="0.25">
      <c r="B117" s="3" t="s">
        <v>224</v>
      </c>
      <c r="C117" s="3" t="s">
        <v>225</v>
      </c>
      <c r="D117" s="1">
        <v>33</v>
      </c>
      <c r="E117" s="2">
        <f>Tabela225678910111213[[#This Row],[PRODUZIDAS]]*VLOOKUP(Tabela225678910111213[[#This Row],[SKU]],Tabela24[#All],12,0)</f>
        <v>36.128399999999992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10</v>
      </c>
      <c r="E128" s="2">
        <f>Tabela225678910111213[[#This Row],[PRODUZIDAS]]*VLOOKUP(Tabela225678910111213[[#This Row],[SKU]],Tabela24[#All],12,0)</f>
        <v>9.0183333333333309</v>
      </c>
    </row>
    <row r="129" spans="2:5" x14ac:dyDescent="0.25">
      <c r="B129" s="3" t="s">
        <v>248</v>
      </c>
      <c r="C129" s="3" t="s">
        <v>249</v>
      </c>
      <c r="D129" s="1">
        <v>53.5</v>
      </c>
      <c r="E129" s="2">
        <f>Tabela225678910111213[[#This Row],[PRODUZIDAS]]*VLOOKUP(Tabela225678910111213[[#This Row],[SKU]],Tabela24[#All],12,0)</f>
        <v>48.248083333333327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>
        <v>5</v>
      </c>
      <c r="E147" s="2">
        <f>Tabela225678910111213[[#This Row],[PRODUZIDAS]]*VLOOKUP(Tabela225678910111213[[#This Row],[SKU]],Tabela24[#All],12,0)</f>
        <v>5.4764285714285705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4</v>
      </c>
      <c r="E152" s="2">
        <f>Tabela225678910111213[[#This Row],[PRODUZIDAS]]*VLOOKUP(Tabela225678910111213[[#This Row],[SKU]],Tabela24[#All],12,0)</f>
        <v>4.3811428571428568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Tabela225678910111213[[#This Row],[PRODUZIDAS]]*VLOOKUP(Tabela225678910111213[[#This Row],[SKU]],Tabela24[#All],12,0)</f>
        <v>4.3811428571428568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>
        <v>13.5</v>
      </c>
      <c r="E156" s="2">
        <f>Tabela225678910111213[[#This Row],[PRODUZIDAS]]*VLOOKUP(Tabela225678910111213[[#This Row],[SKU]],Tabela24[#All],12,0)</f>
        <v>14.786357142857142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Tabela225678910111213[[#This Row],[PRODUZIDAS]]*VLOOKUP(Tabela225678910111213[[#This Row],[SKU]],Tabela24[#All],12,0)</f>
        <v>2.1905714285714284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>
        <v>10</v>
      </c>
      <c r="E176" s="2">
        <f>Tabela225678910111213[[#This Row],[PRODUZIDAS]]*VLOOKUP(Tabela225678910111213[[#This Row],[SKU]],Tabela24[#All],12,0)</f>
        <v>10.952857142857141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25</v>
      </c>
      <c r="E193" s="2">
        <f>Tabela225678910111213[[#This Row],[PRODUZIDAS]]*VLOOKUP(Tabela225678910111213[[#This Row],[SKU]],Tabela24[#All],12,0)</f>
        <v>27.369999999999994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Tabela225678910111213[[#This Row],[PRODUZIDAS]]*VLOOKUP(Tabela225678910111213[[#This Row],[SKU]],Tabela24[#All],12,0)</f>
        <v>21.895999999999994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49</v>
      </c>
      <c r="E197" s="2">
        <f>Tabela225678910111213[[#This Row],[PRODUZIDAS]]*VLOOKUP(Tabela225678910111213[[#This Row],[SKU]],Tabela24[#All],12,0)</f>
        <v>53.645199999999988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20</v>
      </c>
      <c r="E204" s="2">
        <f>Tabela225678910111213[[#This Row],[PRODUZIDAS]]*VLOOKUP(Tabela225678910111213[[#This Row],[SKU]],Tabela24[#All],12,0)</f>
        <v>18.036666666666662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Tabela225678910111213[[#This Row],[PRODUZIDAS]]*VLOOKUP(Tabela225678910111213[[#This Row],[SKU]],Tabela24[#All],12,0)</f>
        <v>11.723833333333332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>
        <v>45</v>
      </c>
      <c r="E215" s="2">
        <f>Tabela225678910111213[[#This Row],[PRODUZIDAS]]*VLOOKUP(Tabela225678910111213[[#This Row],[SKU]],Tabela24[#All],12,0)</f>
        <v>40.582499999999989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76.5</v>
      </c>
      <c r="E557" s="2">
        <f>Tabela225678910111213[[#This Row],[PRODUZIDAS]]*VLOOKUP(Tabela225678910111213[[#This Row],[SKU]],Tabela24[#All],12,0)</f>
        <v>83.752199999999988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12.5</v>
      </c>
      <c r="E627" s="2">
        <f>Tabela225678910111213[[#This Row],[PRODUZIDAS]]*VLOOKUP(Tabela225678910111213[[#This Row],[SKU]],Tabela24[#All],12,0)</f>
        <v>13.684999999999997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38.5</v>
      </c>
      <c r="E632" s="2">
        <f>Tabela225678910111213[[#This Row],[PRODUZIDAS]]*VLOOKUP(Tabela225678910111213[[#This Row],[SKU]],Tabela24[#All],12,0)</f>
        <v>42.149799999999992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10</v>
      </c>
      <c r="E638" s="2">
        <f>Tabela225678910111213[[#This Row],[PRODUZIDAS]]*VLOOKUP(Tabela225678910111213[[#This Row],[SKU]],Tabela24[#All],12,0)</f>
        <v>9.0183333333333309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>
        <v>4.5</v>
      </c>
      <c r="E642" s="2">
        <f>Tabela225678910111213[[#This Row],[PRODUZIDAS]]*VLOOKUP(Tabela225678910111213[[#This Row],[SKU]],Tabela24[#All],12,0)</f>
        <v>4.0582499999999992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>
        <v>30</v>
      </c>
      <c r="E645" s="2">
        <f>Tabela225678910111213[[#This Row],[PRODUZIDAS]]*VLOOKUP(Tabela225678910111213[[#This Row],[SKU]],Tabela24[#All],12,0)</f>
        <v>27.054999999999996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>
        <v>63</v>
      </c>
      <c r="E657" s="2">
        <f>Tabela225678910111213[[#This Row],[PRODUZIDAS]]*VLOOKUP(Tabela225678910111213[[#This Row],[SKU]],Tabela24[#All],12,0)</f>
        <v>69.003</v>
      </c>
    </row>
    <row r="658" spans="2:5" x14ac:dyDescent="0.25">
      <c r="B658" s="3" t="s">
        <v>1306</v>
      </c>
      <c r="C658" s="3" t="s">
        <v>1307</v>
      </c>
      <c r="D658" s="1">
        <v>9</v>
      </c>
      <c r="E658" s="2">
        <f>Tabela225678910111213[[#This Row],[PRODUZIDAS]]*VLOOKUP(Tabela225678910111213[[#This Row],[SKU]],Tabela24[#All],12,0)</f>
        <v>9.8575714285714273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794.65252987012968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43</v>
      </c>
      <c r="E67" s="2">
        <f>Tabela22567891011121314[[#This Row],[PRODUZIDAS]]*VLOOKUP(Tabela22567891011121314[[#This Row],[SKU]],Tabela24[#All],13,0)</f>
        <v>49.922999999999995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52</v>
      </c>
      <c r="E77" s="2">
        <f>Tabela22567891011121314[[#This Row],[PRODUZIDAS]]*VLOOKUP(Tabela22567891011121314[[#This Row],[SKU]],Tabela24[#All],13,0)</f>
        <v>60.371999999999993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Tabela22567891011121314[[#This Row],[PRODUZIDAS]]*VLOOKUP(Tabela22567891011121314[[#This Row],[SKU]],Tabela24[#All],13,0)</f>
        <v>69.551999999999992</v>
      </c>
    </row>
    <row r="110" spans="2:5" x14ac:dyDescent="0.25">
      <c r="B110" s="3" t="s">
        <v>210</v>
      </c>
      <c r="C110" s="3" t="s">
        <v>211</v>
      </c>
      <c r="D110" s="1">
        <v>40</v>
      </c>
      <c r="E110" s="2">
        <f>Tabela22567891011121314[[#This Row],[PRODUZIDAS]]*VLOOKUP(Tabela22567891011121314[[#This Row],[SKU]],Tabela24[#All],13,0)</f>
        <v>46.367999999999995</v>
      </c>
    </row>
    <row r="111" spans="2:5" x14ac:dyDescent="0.25">
      <c r="B111" s="3" t="s">
        <v>212</v>
      </c>
      <c r="C111" s="3" t="s">
        <v>213</v>
      </c>
      <c r="D111" s="1">
        <v>24</v>
      </c>
      <c r="E111" s="2">
        <f>Tabela22567891011121314[[#This Row],[PRODUZIDAS]]*VLOOKUP(Tabela22567891011121314[[#This Row],[SKU]],Tabela24[#All],13,0)</f>
        <v>27.820799999999995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49</v>
      </c>
      <c r="E114" s="2">
        <f>Tabela22567891011121314[[#This Row],[PRODUZIDAS]]*VLOOKUP(Tabela22567891011121314[[#This Row],[SKU]],Tabela24[#All],13,0)</f>
        <v>56.800799999999988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9</v>
      </c>
      <c r="E116" s="2">
        <f>Tabela22567891011121314[[#This Row],[PRODUZIDAS]]*VLOOKUP(Tabela22567891011121314[[#This Row],[SKU]],Tabela24[#All],13,0)</f>
        <v>10.432799999999999</v>
      </c>
    </row>
    <row r="117" spans="2:5" x14ac:dyDescent="0.25">
      <c r="B117" s="3" t="s">
        <v>224</v>
      </c>
      <c r="C117" s="3" t="s">
        <v>225</v>
      </c>
      <c r="D117" s="1">
        <v>31</v>
      </c>
      <c r="E117" s="2">
        <f>Tabela22567891011121314[[#This Row],[PRODUZIDAS]]*VLOOKUP(Tabela22567891011121314[[#This Row],[SKU]],Tabela24[#All],13,0)</f>
        <v>35.935199999999995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Tabela22567891011121314[[#This Row],[PRODUZIDAS]]*VLOOKUP(Tabela22567891011121314[[#This Row],[SKU]],Tabela24[#All],13,0)</f>
        <v>10.435499999999998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>
        <v>50</v>
      </c>
      <c r="E129" s="2">
        <f>Tabela22567891011121314[[#This Row],[PRODUZIDAS]]*VLOOKUP(Tabela22567891011121314[[#This Row],[SKU]],Tabela24[#All],13,0)</f>
        <v>57.974999999999987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Tabela22567891011121314[[#This Row],[PRODUZIDAS]]*VLOOKUP(Tabela22567891011121314[[#This Row],[SKU]],Tabela24[#All],13,0)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Tabela22567891011121314[[#This Row],[PRODUZIDAS]]*VLOOKUP(Tabela22567891011121314[[#This Row],[SKU]],Tabela24[#All],13,0)</f>
        <v>55.666285714285713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30</v>
      </c>
      <c r="E152" s="2">
        <f>Tabela22567891011121314[[#This Row],[PRODUZIDAS]]*VLOOKUP(Tabela22567891011121314[[#This Row],[SKU]],Tabela24[#All],13,0)</f>
        <v>34.791428571428568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25</v>
      </c>
      <c r="E193" s="2">
        <f>Tabela22567891011121314[[#This Row],[PRODUZIDAS]]*VLOOKUP(Tabela22567891011121314[[#This Row],[SKU]],Tabela24[#All],13,0)</f>
        <v>28.979999999999993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Tabela22567891011121314[[#This Row],[PRODUZIDAS]]*VLOOKUP(Tabela22567891011121314[[#This Row],[SKU]],Tabela24[#All],13,0)</f>
        <v>54.482399999999991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16</v>
      </c>
      <c r="E200" s="2">
        <f>Tabela22567891011121314[[#This Row],[PRODUZIDAS]]*VLOOKUP(Tabela22567891011121314[[#This Row],[SKU]],Tabela24[#All],13,0)</f>
        <v>18.547199999999997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Tabela22567891011121314[[#This Row],[PRODUZIDAS]]*VLOOKUP(Tabela22567891011121314[[#This Row],[SKU]],Tabela24[#All],13,0)</f>
        <v>15.073499999999997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Tabela22567891011121314[[#This Row],[PRODUZIDAS]]*VLOOKUP(Tabela22567891011121314[[#This Row],[SKU]],Tabela24[#All],13,0)</f>
        <v>1.1594999999999998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6</v>
      </c>
      <c r="E226" s="2">
        <f>Tabela22567891011121314[[#This Row],[PRODUZIDAS]]*VLOOKUP(Tabela22567891011121314[[#This Row],[SKU]],Tabela24[#All],13,0)</f>
        <v>6.9582857142857142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Tabela22567891011121314[[#This Row],[PRODUZIDAS]]*VLOOKUP(Tabela22567891011121314[[#This Row],[SKU]],Tabela24[#All],13,0)</f>
        <v>1.2272727272727273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Tabela22567891011121314[[#This Row],[PRODUZIDAS]]*VLOOKUP(Tabela22567891011121314[[#This Row],[SKU]],Tabela24[#All],13,0)</f>
        <v>1.4189999999999998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1</v>
      </c>
      <c r="E626" s="2">
        <f>Tabela22567891011121314[[#This Row],[PRODUZIDAS]]*VLOOKUP(Tabela22567891011121314[[#This Row],[SKU]],Tabela24[#All],13,0)</f>
        <v>1.1591999999999998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15</v>
      </c>
      <c r="E632" s="2">
        <f>Tabela22567891011121314[[#This Row],[PRODUZIDAS]]*VLOOKUP(Tabela22567891011121314[[#This Row],[SKU]],Tabela24[#All],13,0)</f>
        <v>17.387999999999998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4</v>
      </c>
      <c r="E636" s="2">
        <f>Tabela22567891011121314[[#This Row],[PRODUZIDAS]]*VLOOKUP(Tabela22567891011121314[[#This Row],[SKU]],Tabela24[#All],13,0)</f>
        <v>4.637999999999999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67</v>
      </c>
      <c r="E638" s="2">
        <f>Tabela22567891011121314[[#This Row],[PRODUZIDAS]]*VLOOKUP(Tabela22567891011121314[[#This Row],[SKU]],Tabela24[#All],13,0)</f>
        <v>77.686499999999981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>
        <v>2</v>
      </c>
      <c r="E642" s="2">
        <f>Tabela22567891011121314[[#This Row],[PRODUZIDAS]]*VLOOKUP(Tabela22567891011121314[[#This Row],[SKU]],Tabela24[#All],13,0)</f>
        <v>2.3189999999999995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>
        <v>30</v>
      </c>
      <c r="E645" s="2">
        <f>Tabela22567891011121314[[#This Row],[PRODUZIDAS]]*VLOOKUP(Tabela22567891011121314[[#This Row],[SKU]],Tabela24[#All],13,0)</f>
        <v>34.784999999999989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9</v>
      </c>
      <c r="E657" s="2">
        <f>Tabela22567891011121314[[#This Row],[PRODUZIDAS]]*VLOOKUP(Tabela22567891011121314[[#This Row],[SKU]],Tabela24[#All],13,0)</f>
        <v>10.437428571428571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176.58945108225112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43</v>
      </c>
      <c r="E67" s="2">
        <f>Tabela2256789101112131415[[#This Row],[PRODUZIDAS]]*VLOOKUP(Tabela2256789101112131415[[#This Row],[SKU]],Tabela24[#All],14,0)</f>
        <v>11.094000000000001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52</v>
      </c>
      <c r="E77" s="2">
        <f>Tabela2256789101112131415[[#This Row],[PRODUZIDAS]]*VLOOKUP(Tabela2256789101112131415[[#This Row],[SKU]],Tabela24[#All],14,0)</f>
        <v>13.416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Tabela2256789101112131415[[#This Row],[PRODUZIDAS]]*VLOOKUP(Tabela2256789101112131415[[#This Row],[SKU]],Tabela24[#All],14,0)</f>
        <v>15.456</v>
      </c>
    </row>
    <row r="110" spans="2:5" x14ac:dyDescent="0.25">
      <c r="B110" s="3" t="s">
        <v>210</v>
      </c>
      <c r="C110" s="3" t="s">
        <v>211</v>
      </c>
      <c r="D110" s="1">
        <v>40</v>
      </c>
      <c r="E110" s="2">
        <f>Tabela2256789101112131415[[#This Row],[PRODUZIDAS]]*VLOOKUP(Tabela2256789101112131415[[#This Row],[SKU]],Tabela24[#All],14,0)</f>
        <v>10.304</v>
      </c>
    </row>
    <row r="111" spans="2:5" x14ac:dyDescent="0.25">
      <c r="B111" s="3" t="s">
        <v>212</v>
      </c>
      <c r="C111" s="3" t="s">
        <v>213</v>
      </c>
      <c r="D111" s="1">
        <v>24</v>
      </c>
      <c r="E111" s="2">
        <f>Tabela2256789101112131415[[#This Row],[PRODUZIDAS]]*VLOOKUP(Tabela2256789101112131415[[#This Row],[SKU]],Tabela24[#All],14,0)</f>
        <v>6.1823999999999995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49</v>
      </c>
      <c r="E114" s="2">
        <f>Tabela2256789101112131415[[#This Row],[PRODUZIDAS]]*VLOOKUP(Tabela2256789101112131415[[#This Row],[SKU]],Tabela24[#All],14,0)</f>
        <v>12.622399999999999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9</v>
      </c>
      <c r="E116" s="2">
        <f>Tabela2256789101112131415[[#This Row],[PRODUZIDAS]]*VLOOKUP(Tabela2256789101112131415[[#This Row],[SKU]],Tabela24[#All],14,0)</f>
        <v>2.3184</v>
      </c>
    </row>
    <row r="117" spans="2:5" x14ac:dyDescent="0.25">
      <c r="B117" s="3" t="s">
        <v>224</v>
      </c>
      <c r="C117" s="3" t="s">
        <v>225</v>
      </c>
      <c r="D117" s="1">
        <v>31</v>
      </c>
      <c r="E117" s="2">
        <f>Tabela2256789101112131415[[#This Row],[PRODUZIDAS]]*VLOOKUP(Tabela2256789101112131415[[#This Row],[SKU]],Tabela24[#All],14,0)</f>
        <v>7.9855999999999998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Tabela2256789101112131415[[#This Row],[PRODUZIDAS]]*VLOOKUP(Tabela2256789101112131415[[#This Row],[SKU]],Tabela24[#All],14,0)</f>
        <v>2.319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>
        <v>50</v>
      </c>
      <c r="E129" s="2">
        <f>Tabela2256789101112131415[[#This Row],[PRODUZIDAS]]*VLOOKUP(Tabela2256789101112131415[[#This Row],[SKU]],Tabela24[#All],14,0)</f>
        <v>12.883333333333333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</v>
      </c>
      <c r="E146" s="2">
        <f>Tabela2256789101112131415[[#This Row],[PRODUZIDAS]]*VLOOKUP(Tabela2256789101112131415[[#This Row],[SKU]],Tabela24[#All],14,0)</f>
        <v>0.51542857142857146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Tabela2256789101112131415[[#This Row],[PRODUZIDAS]]*VLOOKUP(Tabela2256789101112131415[[#This Row],[SKU]],Tabela24[#All],14,0)</f>
        <v>12.370285714285714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30</v>
      </c>
      <c r="E152" s="2">
        <f>Tabela2256789101112131415[[#This Row],[PRODUZIDAS]]*VLOOKUP(Tabela2256789101112131415[[#This Row],[SKU]],Tabela24[#All],14,0)</f>
        <v>7.7314285714285722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25</v>
      </c>
      <c r="E193" s="2">
        <f>Tabela2256789101112131415[[#This Row],[PRODUZIDAS]]*VLOOKUP(Tabela2256789101112131415[[#This Row],[SKU]],Tabela24[#All],14,0)</f>
        <v>6.4399999999999995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Tabela2256789101112131415[[#This Row],[PRODUZIDAS]]*VLOOKUP(Tabela2256789101112131415[[#This Row],[SKU]],Tabela24[#All],14,0)</f>
        <v>12.107200000000001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16</v>
      </c>
      <c r="E200" s="2">
        <f>Tabela2256789101112131415[[#This Row],[PRODUZIDAS]]*VLOOKUP(Tabela2256789101112131415[[#This Row],[SKU]],Tabela24[#All],14,0)</f>
        <v>4.1215999999999999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Tabela2256789101112131415[[#This Row],[PRODUZIDAS]]*VLOOKUP(Tabela2256789101112131415[[#This Row],[SKU]],Tabela24[#All],14,0)</f>
        <v>3.3496666666666663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Tabela2256789101112131415[[#This Row],[PRODUZIDAS]]*VLOOKUP(Tabela2256789101112131415[[#This Row],[SKU]],Tabela24[#All],14,0)</f>
        <v>0.25766666666666665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6</v>
      </c>
      <c r="E226" s="2">
        <f>Tabela2256789101112131415[[#This Row],[PRODUZIDAS]]*VLOOKUP(Tabela2256789101112131415[[#This Row],[SKU]],Tabela24[#All],14,0)</f>
        <v>1.5462857142857143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Tabela2256789101112131415[[#This Row],[PRODUZIDAS]]*VLOOKUP(Tabela2256789101112131415[[#This Row],[SKU]],Tabela24[#All],14,0)</f>
        <v>0.27272727272727271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1</v>
      </c>
      <c r="E321" s="2">
        <f>Tabela2256789101112131415[[#This Row],[PRODUZIDAS]]*VLOOKUP(Tabela2256789101112131415[[#This Row],[SKU]],Tabela24[#All],14,0)</f>
        <v>0.31533333333333335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1</v>
      </c>
      <c r="E626" s="2">
        <f>Tabela2256789101112131415[[#This Row],[PRODUZIDAS]]*VLOOKUP(Tabela2256789101112131415[[#This Row],[SKU]],Tabela24[#All],14,0)</f>
        <v>0.2576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15</v>
      </c>
      <c r="E632" s="2">
        <f>Tabela2256789101112131415[[#This Row],[PRODUZIDAS]]*VLOOKUP(Tabela2256789101112131415[[#This Row],[SKU]],Tabela24[#All],14,0)</f>
        <v>3.8639999999999999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4</v>
      </c>
      <c r="E636" s="2">
        <f>Tabela2256789101112131415[[#This Row],[PRODUZIDAS]]*VLOOKUP(Tabela2256789101112131415[[#This Row],[SKU]],Tabela24[#All],14,0)</f>
        <v>1.0306666666666666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67</v>
      </c>
      <c r="E638" s="2">
        <f>Tabela2256789101112131415[[#This Row],[PRODUZIDAS]]*VLOOKUP(Tabela2256789101112131415[[#This Row],[SKU]],Tabela24[#All],14,0)</f>
        <v>17.263666666666666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>
        <v>2</v>
      </c>
      <c r="E642" s="2">
        <f>Tabela2256789101112131415[[#This Row],[PRODUZIDAS]]*VLOOKUP(Tabela2256789101112131415[[#This Row],[SKU]],Tabela24[#All],14,0)</f>
        <v>0.51533333333333331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>
        <v>30</v>
      </c>
      <c r="E645" s="2">
        <f>Tabela2256789101112131415[[#This Row],[PRODUZIDAS]]*VLOOKUP(Tabela2256789101112131415[[#This Row],[SKU]],Tabela24[#All],14,0)</f>
        <v>7.7299999999999995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9</v>
      </c>
      <c r="E657" s="2">
        <f>Tabela2256789101112131415[[#This Row],[PRODUZIDAS]]*VLOOKUP(Tabela2256789101112131415[[#This Row],[SKU]],Tabela24[#All],14,0)</f>
        <v>2.3194285714285714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2025-04-24T13:58:30Z</dcterms:modified>
</cp:coreProperties>
</file>