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03261856-C3FD-4AF6-B7F5-9B1A822682E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<sst xmlns="http://schemas.openxmlformats.org/spreadsheetml/2006/main" count="26032" uniqueCount="1899">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</sst>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45754</v>
      </c>
      <c r="C2" s="31"/>
      <c r="D2" s="33">
        <f>SUM(Tabela15[VALOR])</f>
        <v>4393.4813915809864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169.99668820329563</v>
      </c>
      <c r="D7" s="26"/>
      <c r="E7" s="26">
        <f>Tabela15[[#This Row],[VALOR]]-Tabela15[[#This Row],[Custo Setor]]</f>
        <v>169.99668820329563</v>
      </c>
    </row>
    <row r="8" spans="2:5" x14ac:dyDescent="0.25">
      <c r="B8" t="s">
        <v>1883</v>
      </c>
      <c r="C8" s="21">
        <f t="array" ref="C8">'2 - CORTE VOIL'!G4</f>
        <v>559.56791999999996</v>
      </c>
      <c r="D8" s="26"/>
      <c r="E8" s="26">
        <f>Tabela15[[#This Row],[VALOR]]-Tabela15[[#This Row],[Custo Setor]]</f>
        <v>559.56791999999996</v>
      </c>
    </row>
    <row r="9" spans="2:5" x14ac:dyDescent="0.25">
      <c r="B9" t="s">
        <v>1885</v>
      </c>
      <c r="C9" s="21">
        <f t="array" ref="C9">'3 - BAINHA CONTINUA'!G4</f>
        <v>152.71837600000001</v>
      </c>
      <c r="D9" s="26"/>
      <c r="E9" s="26">
        <f>Tabela15[[#This Row],[VALOR]]-Tabela15[[#This Row],[Custo Setor]]</f>
        <v>152.71837600000001</v>
      </c>
    </row>
    <row r="10" spans="2:5" x14ac:dyDescent="0.25">
      <c r="B10" t="s">
        <v>1884</v>
      </c>
      <c r="C10" s="21">
        <f t="array" ref="C10">'4 - BARRADO'!G4</f>
        <v>580.17777380952373</v>
      </c>
      <c r="D10" s="26"/>
      <c r="E10" s="26">
        <f>Tabela15[[#This Row],[VALOR]]-Tabela15[[#This Row],[Custo Setor]]</f>
        <v>580.17777380952373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9.3147500000000001</v>
      </c>
      <c r="D12" s="26"/>
      <c r="E12" s="26">
        <f>Tabela15[[#This Row],[VALOR]]-Tabela15[[#This Row],[Custo Setor]]</f>
        <v>9.3147500000000001</v>
      </c>
    </row>
    <row r="13" spans="2:5" x14ac:dyDescent="0.25">
      <c r="B13" t="s">
        <v>1888</v>
      </c>
      <c r="C13" s="21">
        <f t="array" ref="C13">'7 - PALETEIRA'!G4</f>
        <v>516.47717507232176</v>
      </c>
      <c r="D13" s="26"/>
      <c r="E13" s="26">
        <f>Tabela15[[#This Row],[VALOR]]-Tabela15[[#This Row],[Custo Setor]]</f>
        <v>516.47717507232176</v>
      </c>
    </row>
    <row r="14" spans="2:5" x14ac:dyDescent="0.25">
      <c r="B14" t="s">
        <v>1889</v>
      </c>
      <c r="C14" s="21">
        <f>'8 - ACABAMENTO'!G4</f>
        <v>736.08279614566504</v>
      </c>
      <c r="D14" s="26"/>
      <c r="E14" s="26">
        <f>Tabela15[[#This Row],[VALOR]]-Tabela15[[#This Row],[Custo Setor]]</f>
        <v>736.08279614566504</v>
      </c>
    </row>
    <row r="15" spans="2:5" x14ac:dyDescent="0.25">
      <c r="B15" t="s">
        <v>1890</v>
      </c>
      <c r="C15" s="21">
        <f t="array" ref="C15">'9 - FURO'!G4</f>
        <v>414.78231824796507</v>
      </c>
      <c r="D15" s="26"/>
      <c r="E15" s="26">
        <f>Tabela15[[#This Row],[VALOR]]-Tabela15[[#This Row],[Custo Setor]]</f>
        <v>414.78231824796507</v>
      </c>
    </row>
    <row r="16" spans="2:5" x14ac:dyDescent="0.25">
      <c r="B16" t="s">
        <v>1891</v>
      </c>
      <c r="C16" s="21">
        <f t="array" ref="C16">'10 - ILHOS'!G4</f>
        <v>478.51060341898511</v>
      </c>
      <c r="D16" s="26"/>
      <c r="E16" s="26">
        <f>Tabela15[[#This Row],[VALOR]]-Tabela15[[#This Row],[Custo Setor]]</f>
        <v>478.51060341898511</v>
      </c>
    </row>
    <row r="17" spans="2:5" x14ac:dyDescent="0.25">
      <c r="B17" t="s">
        <v>1892</v>
      </c>
      <c r="C17" s="21">
        <f t="array" ref="C17">'11 - DOBRA'!G4</f>
        <v>634.78881055900615</v>
      </c>
      <c r="D17" s="26"/>
      <c r="E17" s="26">
        <f>Tabela15[[#This Row],[VALOR]]-Tabela15[[#This Row],[Custo Setor]]</f>
        <v>634.78881055900615</v>
      </c>
    </row>
    <row r="18" spans="2:5" x14ac:dyDescent="0.25">
      <c r="B18" t="s">
        <v>1893</v>
      </c>
      <c r="C18" s="21">
        <f t="array" ref="C18">'12 - EMBALAGEM'!G4</f>
        <v>141.06418012422361</v>
      </c>
      <c r="D18" s="26"/>
      <c r="E18" s="26">
        <f>Tabela15[[#This Row],[VALOR]]-Tabela15[[#This Row],[Custo Setor]]</f>
        <v>141.06418012422361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4393.4813915809864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169.99668820329563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1</v>
      </c>
      <c r="E6" s="2">
        <f>Tabela2[[#This Row],[PRODUZIDAS]]*VLOOKUP(Tabela2[[#This Row],[SKU]],Tabela24[#All],3,0)</f>
        <v>0.34057971014492755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52</v>
      </c>
      <c r="E25" s="2">
        <f>Tabela2[[#This Row],[PRODUZIDAS]]*VLOOKUP(Tabela2[[#This Row],[SKU]],Tabela24[#All],3,0)</f>
        <v>13.391780821917807</v>
      </c>
    </row>
    <row r="26" spans="2:5" x14ac:dyDescent="0.25">
      <c r="B26" s="3" t="s">
        <v>42</v>
      </c>
      <c r="C26" s="3" t="s">
        <v>43</v>
      </c>
      <c r="D26" s="1">
        <v>134</v>
      </c>
      <c r="E26" s="2">
        <f>Tabela2[[#This Row],[PRODUZIDAS]]*VLOOKUP(Tabela2[[#This Row],[SKU]],Tabela24[#All],3,0)</f>
        <v>34.509589041095893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125</v>
      </c>
      <c r="E30" s="2">
        <f>Tabela2[[#This Row],[PRODUZIDAS]]*VLOOKUP(Tabela2[[#This Row],[SKU]],Tabela24[#All],3,0)</f>
        <v>32.19178082191781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10</v>
      </c>
      <c r="E33" s="2">
        <f>Tabela2[[#This Row],[PRODUZIDAS]]*VLOOKUP(Tabela2[[#This Row],[SKU]],Tabela24[#All],3,0)</f>
        <v>2.5753424657534247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Tabela2[[#This Row],[PRODUZIDAS]]*VLOOKUP(Tabela2[[#This Row],[SKU]],Tabela24[#All],3,0)</f>
        <v>2.7041095890410953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6</v>
      </c>
      <c r="E61" s="2">
        <f>Tabela2[[#This Row],[PRODUZIDAS]]*VLOOKUP(Tabela2[[#This Row],[SKU]],Tabela24[#All],3,0)</f>
        <v>1.6224657534246574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173</v>
      </c>
      <c r="E67" s="2">
        <f>Tabela2[[#This Row],[PRODUZIDAS]]*VLOOKUP(Tabela2[[#This Row],[SKU]],Tabela24[#All],3,0)</f>
        <v>46.865699999999997</v>
      </c>
    </row>
    <row r="68" spans="2:5" x14ac:dyDescent="0.25">
      <c r="B68" s="3" t="s">
        <v>126</v>
      </c>
      <c r="C68" s="3" t="s">
        <v>127</v>
      </c>
      <c r="D68" s="1">
        <v>115</v>
      </c>
      <c r="E68" s="2">
        <f>Tabela2[[#This Row],[PRODUZIDAS]]*VLOOKUP(Tabela2[[#This Row],[SKU]],Tabela24[#All],3,0)</f>
        <v>31.153499999999998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Tabela2[[#This Row],[PRODUZIDAS]]*VLOOKUP(Tabela2[[#This Row],[SKU]],Tabela24[#All],3,0)</f>
        <v>2.7089999999999996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Tabela2[[#This Row],[PRODUZIDAS]]*VLOOKUP(Tabela2[[#This Row],[SKU]],Tabela24[#All],3,0)</f>
        <v>0.54179999999999995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Tabela2[[#This Row],[PRODUZIDAS]]*VLOOKUP(Tabela2[[#This Row],[SKU]],Tabela24[#All],3,0)</f>
        <v>0.30911999999999995</v>
      </c>
    </row>
    <row r="118" spans="2:5" x14ac:dyDescent="0.25">
      <c r="B118" s="3" t="s">
        <v>226</v>
      </c>
      <c r="C118" s="3" t="s">
        <v>227</v>
      </c>
      <c r="D118" s="1">
        <v>7</v>
      </c>
      <c r="E118" s="2">
        <f>Tabela2[[#This Row],[PRODUZIDAS]]*VLOOKUP(Tabela2[[#This Row],[SKU]],Tabela24[#All],3,0)</f>
        <v>1.0819199999999998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559.56791999999996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324.5</v>
      </c>
      <c r="E108" s="2">
        <f>Tabela225[[#This Row],[PRODUZIDAS]]*VLOOKUP(Tabela225[[#This Row],[SKU]],Tabela24[#All],4,0)</f>
        <v>175.54151999999999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414</v>
      </c>
      <c r="E132" s="2">
        <f>Tabela225[[#This Row],[PRODUZIDAS]]*VLOOKUP(Tabela225[[#This Row],[SKU]],Tabela24[#All],4,0)</f>
        <v>384.02639999999997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152.71837600000001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342.72</v>
      </c>
      <c r="E108" s="2">
        <f>Tabela2256[[#This Row],[PRODUZIDAS]]*VLOOKUP(Tabela2256[[#This Row],[SKU]],Tabela24[#All],5,0)</f>
        <v>44.142336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218.18</v>
      </c>
      <c r="E110" s="2">
        <f>Tabela2256[[#This Row],[PRODUZIDAS]]*VLOOKUP(Tabela2256[[#This Row],[SKU]],Tabela24[#All],5,0)</f>
        <v>28.101583999999999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162.08000000000001</v>
      </c>
      <c r="E144" s="2">
        <f>Tabela2256[[#This Row],[PRODUZIDAS]]*VLOOKUP(Tabela2256[[#This Row],[SKU]],Tabela24[#All],5,0)</f>
        <v>73.09808000000001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>
        <v>57.27</v>
      </c>
      <c r="E200" s="2">
        <f>Tabela2256[[#This Row],[PRODUZIDAS]]*VLOOKUP(Tabela2256[[#This Row],[SKU]],Tabela24[#All],5,0)</f>
        <v>7.3763760000000005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580.17777380952373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Tabela22567[[#This Row],[PRODUZIDAS]]*VLOOKUP(Tabela22567[[#This Row],[SKU]],Tabela24[#All],6,0)</f>
        <v>23.183999999999997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24</v>
      </c>
      <c r="E146" s="2">
        <f>Tabela22567[[#This Row],[PRODUZIDAS]]*VLOOKUP(Tabela22567[[#This Row],[SKU]],Tabela24[#All],6,0)</f>
        <v>30.925714285714289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40</v>
      </c>
      <c r="E192" s="2">
        <f>Tabela22567[[#This Row],[PRODUZIDAS]]*VLOOKUP(Tabela22567[[#This Row],[SKU]],Tabela24[#All],6,0)</f>
        <v>46.367999999999995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41</v>
      </c>
      <c r="E203" s="2">
        <f>Tabela22567[[#This Row],[PRODUZIDAS]]*VLOOKUP(Tabela22567[[#This Row],[SKU]],Tabela24[#All],6,0)</f>
        <v>52.821666666666665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129.5</v>
      </c>
      <c r="E205" s="2">
        <f>Tabela22567[[#This Row],[PRODUZIDAS]]*VLOOKUP(Tabela22567[[#This Row],[SKU]],Tabela24[#All],6,0)</f>
        <v>166.83916666666667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79.5</v>
      </c>
      <c r="E225" s="2">
        <f>Tabela22567[[#This Row],[PRODUZIDAS]]*VLOOKUP(Tabela22567[[#This Row],[SKU]],Tabela24[#All],6,0)</f>
        <v>102.44142857142859</v>
      </c>
    </row>
    <row r="226" spans="2:5" x14ac:dyDescent="0.25">
      <c r="B226" s="3" t="s">
        <v>442</v>
      </c>
      <c r="C226" s="3" t="s">
        <v>443</v>
      </c>
      <c r="D226" s="1">
        <v>76.5</v>
      </c>
      <c r="E226" s="2">
        <f>Tabela22567[[#This Row],[PRODUZIDAS]]*VLOOKUP(Tabela22567[[#This Row],[SKU]],Tabela24[#All],6,0)</f>
        <v>98.575714285714298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16.5</v>
      </c>
      <c r="E295" s="2">
        <f>Tabela22567[[#This Row],[PRODUZIDAS]]*VLOOKUP(Tabela22567[[#This Row],[SKU]],Tabela24[#All],6,0)</f>
        <v>28.124999999999996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>
        <v>13</v>
      </c>
      <c r="E327" s="2">
        <f>Tabela22567[[#This Row],[PRODUZIDAS]]*VLOOKUP(Tabela22567[[#This Row],[SKU]],Tabela24[#All],6,0)</f>
        <v>25.62083333333333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>
        <v>3</v>
      </c>
      <c r="E844" s="2">
        <f>Tabela22567[[#This Row],[PRODUZIDAS]]*VLOOKUP(Tabela22567[[#This Row],[SKU]],Tabela24[#All],6,0)</f>
        <v>5.2762500000000001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9.3147500000000001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>
        <v>13</v>
      </c>
      <c r="E327" s="2">
        <f>Tabela2256789[[#This Row],[PRODUZIDAS]]*VLOOKUP(Tabela2256789[[#This Row],[SKU]],Tabela24[#All],8,0)</f>
        <v>6.1489999999999991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>
        <v>3</v>
      </c>
      <c r="E844" s="2">
        <f>Tabela2256789[[#This Row],[PRODUZIDAS]]*VLOOKUP(Tabela2256789[[#This Row],[SKU]],Tabela24[#All],8,0)</f>
        <v>3.1657500000000001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516.47717507232176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>
        <v>120</v>
      </c>
      <c r="E12" s="2">
        <f>Tabela225678910[[#This Row],[PRODUZIDAS]]*VLOOKUP(Tabela225678910[[#This Row],[SKU]],Tabela24[#All],9,0)</f>
        <v>49.043478260869556</v>
      </c>
    </row>
    <row r="13" spans="2:9" x14ac:dyDescent="0.25">
      <c r="B13" s="3" t="s">
        <v>16</v>
      </c>
      <c r="C13" s="3" t="s">
        <v>17</v>
      </c>
      <c r="D13" s="1">
        <v>60</v>
      </c>
      <c r="E13" s="2">
        <f>Tabela225678910[[#This Row],[PRODUZIDAS]]*VLOOKUP(Tabela225678910[[#This Row],[SKU]],Tabela24[#All],9,0)</f>
        <v>24.521739130434778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130</v>
      </c>
      <c r="E30" s="2">
        <f>Tabela225678910[[#This Row],[PRODUZIDAS]]*VLOOKUP(Tabela225678910[[#This Row],[SKU]],Tabela24[#All],9,0)</f>
        <v>66.958904109589042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23</v>
      </c>
      <c r="E67" s="2">
        <f>Tabela225678910[[#This Row],[PRODUZIDAS]]*VLOOKUP(Tabela225678910[[#This Row],[SKU]],Tabela24[#All],9,0)</f>
        <v>16.911899999999996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Tabela225678910[[#This Row],[PRODUZIDAS]]*VLOOKUP(Tabela225678910[[#This Row],[SKU]],Tabela24[#All],9,0)</f>
        <v>73.529999999999987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>
        <v>2</v>
      </c>
      <c r="E107" s="2">
        <f>Tabela225678910[[#This Row],[PRODUZIDAS]]*VLOOKUP(Tabela225678910[[#This Row],[SKU]],Tabela24[#All],9,0)</f>
        <v>1.4705999999999997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60</v>
      </c>
      <c r="E111" s="2">
        <f>Tabela225678910[[#This Row],[PRODUZIDAS]]*VLOOKUP(Tabela225678910[[#This Row],[SKU]],Tabela24[#All],9,0)</f>
        <v>38.64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Tabela225678910[[#This Row],[PRODUZIDAS]]*VLOOKUP(Tabela225678910[[#This Row],[SKU]],Tabela24[#All],9,0)</f>
        <v>1.288</v>
      </c>
    </row>
    <row r="118" spans="2:5" x14ac:dyDescent="0.25">
      <c r="B118" s="3" t="s">
        <v>226</v>
      </c>
      <c r="C118" s="3" t="s">
        <v>227</v>
      </c>
      <c r="D118" s="1">
        <v>7</v>
      </c>
      <c r="E118" s="2">
        <f>Tabela225678910[[#This Row],[PRODUZIDAS]]*VLOOKUP(Tabela225678910[[#This Row],[SKU]],Tabela24[#All],9,0)</f>
        <v>4.508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160</v>
      </c>
      <c r="E120" s="2">
        <f>Tabela225678910[[#This Row],[PRODUZIDAS]]*VLOOKUP(Tabela225678910[[#This Row],[SKU]],Tabela24[#All],9,0)</f>
        <v>154.6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>
        <v>20</v>
      </c>
      <c r="E133" s="2">
        <f>Tabela225678910[[#This Row],[PRODUZIDAS]]*VLOOKUP(Tabela225678910[[#This Row],[SKU]],Tabela24[#All],9,0)</f>
        <v>19.324999999999999</v>
      </c>
    </row>
    <row r="134" spans="2:5" x14ac:dyDescent="0.25">
      <c r="B134" s="3" t="s">
        <v>258</v>
      </c>
      <c r="C134" s="3" t="s">
        <v>259</v>
      </c>
      <c r="D134" s="1">
        <v>16</v>
      </c>
      <c r="E134" s="2">
        <f>Tabela225678910[[#This Row],[PRODUZIDAS]]*VLOOKUP(Tabela225678910[[#This Row],[SKU]],Tabela24[#All],9,0)</f>
        <v>15.459999999999999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Tabela225678910[[#This Row],[PRODUZIDAS]]*VLOOKUP(Tabela225678910[[#This Row],[SKU]],Tabela24[#All],9,0)</f>
        <v>7.734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>
        <v>4.5</v>
      </c>
      <c r="E233" s="2">
        <f>Tabela225678910[[#This Row],[PRODUZIDAS]]*VLOOKUP(Tabela225678910[[#This Row],[SKU]],Tabela24[#All],9,0)</f>
        <v>4.6388571428571428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Tabela225678910[[#This Row],[PRODUZIDAS]]*VLOOKUP(Tabela225678910[[#This Row],[SKU]],Tabela24[#All],9,0)</f>
        <v>19.324999999999999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>
        <v>8.5</v>
      </c>
      <c r="E645" s="2">
        <f>Tabela225678910[[#This Row],[PRODUZIDAS]]*VLOOKUP(Tabela225678910[[#This Row],[SKU]],Tabela24[#All],9,0)</f>
        <v>8.2131249999999998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10</v>
      </c>
      <c r="E662" s="2">
        <f>Tabela225678910[[#This Row],[PRODUZIDAS]]*VLOOKUP(Tabela225678910[[#This Row],[SKU]],Tabela24[#All],9,0)</f>
        <v>10.30857142857143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736.08279614566504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51.5</v>
      </c>
      <c r="E12" s="2">
        <f>Tabela22567891011[[#This Row],[PRODUZIDAS]]*VLOOKUP(Tabela22567891011[[#This Row],[SKU]],Tabela24[#All],10,0)</f>
        <v>21.047826086956519</v>
      </c>
    </row>
    <row r="13" spans="2:9" x14ac:dyDescent="0.25">
      <c r="B13" s="3" t="s">
        <v>16</v>
      </c>
      <c r="C13" s="3" t="s">
        <v>17</v>
      </c>
      <c r="D13" s="1">
        <v>34.5</v>
      </c>
      <c r="E13" s="2">
        <f>Tabela22567891011[[#This Row],[PRODUZIDAS]]*VLOOKUP(Tabela22567891011[[#This Row],[SKU]],Tabela24[#All],10,0)</f>
        <v>14.099999999999998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30</v>
      </c>
      <c r="E26" s="2">
        <f>Tabela22567891011[[#This Row],[PRODUZIDAS]]*VLOOKUP(Tabela22567891011[[#This Row],[SKU]],Tabela24[#All],10,0)</f>
        <v>19.315068493150687</v>
      </c>
    </row>
    <row r="27" spans="2:5" x14ac:dyDescent="0.25">
      <c r="B27" s="3" t="s">
        <v>44</v>
      </c>
      <c r="C27" s="3" t="s">
        <v>45</v>
      </c>
      <c r="D27" s="1">
        <v>171.5</v>
      </c>
      <c r="E27" s="2">
        <f>Tabela22567891011[[#This Row],[PRODUZIDAS]]*VLOOKUP(Tabela22567891011[[#This Row],[SKU]],Tabela24[#All],10,0)</f>
        <v>110.41780821917808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>
        <v>20</v>
      </c>
      <c r="E29" s="2">
        <f>Tabela22567891011[[#This Row],[PRODUZIDAS]]*VLOOKUP(Tabela22567891011[[#This Row],[SKU]],Tabela24[#All],10,0)</f>
        <v>12.876712328767123</v>
      </c>
    </row>
    <row r="30" spans="2:5" x14ac:dyDescent="0.25">
      <c r="B30" s="3" t="s">
        <v>50</v>
      </c>
      <c r="C30" s="3" t="s">
        <v>51</v>
      </c>
      <c r="D30" s="1">
        <v>48</v>
      </c>
      <c r="E30" s="2">
        <f>Tabela22567891011[[#This Row],[PRODUZIDAS]]*VLOOKUP(Tabela22567891011[[#This Row],[SKU]],Tabela24[#All],10,0)</f>
        <v>30.904109589041099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117</v>
      </c>
      <c r="E68" s="2">
        <f>Tabela22567891011[[#This Row],[PRODUZIDAS]]*VLOOKUP(Tabela22567891011[[#This Row],[SKU]],Tabela24[#All],10,0)</f>
        <v>93.576599999999985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47</v>
      </c>
      <c r="E72" s="2">
        <f>Tabela22567891011[[#This Row],[PRODUZIDAS]]*VLOOKUP(Tabela22567891011[[#This Row],[SKU]],Tabela24[#All],10,0)</f>
        <v>37.590599999999995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2.5</v>
      </c>
      <c r="E103" s="2">
        <f>Tabela22567891011[[#This Row],[PRODUZIDAS]]*VLOOKUP(Tabela22567891011[[#This Row],[SKU]],Tabela24[#All],10,0)</f>
        <v>1.9994999999999996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66.5</v>
      </c>
      <c r="E110" s="2">
        <f>Tabela22567891011[[#This Row],[PRODUZIDAS]]*VLOOKUP(Tabela22567891011[[#This Row],[SKU]],Tabela24[#All],10,0)</f>
        <v>42.826000000000001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35</v>
      </c>
      <c r="E117" s="2">
        <f>Tabela22567891011[[#This Row],[PRODUZIDAS]]*VLOOKUP(Tabela22567891011[[#This Row],[SKU]],Tabela24[#All],10,0)</f>
        <v>22.54</v>
      </c>
    </row>
    <row r="118" spans="2:5" x14ac:dyDescent="0.25">
      <c r="B118" s="3" t="s">
        <v>226</v>
      </c>
      <c r="C118" s="3" t="s">
        <v>227</v>
      </c>
      <c r="D118" s="1">
        <v>6.5</v>
      </c>
      <c r="E118" s="2">
        <f>Tabela22567891011[[#This Row],[PRODUZIDAS]]*VLOOKUP(Tabela22567891011[[#This Row],[SKU]],Tabela24[#All],10,0)</f>
        <v>4.1859999999999999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52.5</v>
      </c>
      <c r="E120" s="2">
        <f>Tabela22567891011[[#This Row],[PRODUZIDAS]]*VLOOKUP(Tabela22567891011[[#This Row],[SKU]],Tabela24[#All],10,0)</f>
        <v>47.346249999999991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19</v>
      </c>
      <c r="E149" s="2">
        <f>Tabela22567891011[[#This Row],[PRODUZIDAS]]*VLOOKUP(Tabela22567891011[[#This Row],[SKU]],Tabela24[#All],10,0)</f>
        <v>22.034571428571429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28.5</v>
      </c>
      <c r="E152" s="2">
        <f>Tabela22567891011[[#This Row],[PRODUZIDAS]]*VLOOKUP(Tabela22567891011[[#This Row],[SKU]],Tabela24[#All],10,0)</f>
        <v>33.051857142857145</v>
      </c>
    </row>
    <row r="153" spans="2:5" x14ac:dyDescent="0.25">
      <c r="B153" s="3" t="s">
        <v>296</v>
      </c>
      <c r="C153" s="3" t="s">
        <v>297</v>
      </c>
      <c r="D153" s="1">
        <v>29</v>
      </c>
      <c r="E153" s="2">
        <f>Tabela22567891011[[#This Row],[PRODUZIDAS]]*VLOOKUP(Tabela22567891011[[#This Row],[SKU]],Tabela24[#All],10,0)</f>
        <v>33.631714285714288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Tabela22567891011[[#This Row],[PRODUZIDAS]]*VLOOKUP(Tabela22567891011[[#This Row],[SKU]],Tabela24[#All],10,0)</f>
        <v>7.734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Tabela22567891011[[#This Row],[PRODUZIDAS]]*VLOOKUP(Tabela22567891011[[#This Row],[SKU]],Tabela24[#All],10,0)</f>
        <v>18.036666666666662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99</v>
      </c>
      <c r="E231" s="2">
        <f>Tabela22567891011[[#This Row],[PRODUZIDAS]]*VLOOKUP(Tabela22567891011[[#This Row],[SKU]],Tabela24[#All],10,0)</f>
        <v>114.81171428571429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4.5</v>
      </c>
      <c r="E233" s="2">
        <f>Tabela22567891011[[#This Row],[PRODUZIDAS]]*VLOOKUP(Tabela22567891011[[#This Row],[SKU]],Tabela24[#All],10,0)</f>
        <v>5.2187142857142854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Tabela22567891011[[#This Row],[PRODUZIDAS]]*VLOOKUP(Tabela22567891011[[#This Row],[SKU]],Tabela24[#All],10,0)</f>
        <v>9.0183333333333309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>
        <v>37.5</v>
      </c>
      <c r="E645" s="2">
        <f>Tabela22567891011[[#This Row],[PRODUZIDAS]]*VLOOKUP(Tabela22567891011[[#This Row],[SKU]],Tabela24[#All],10,0)</f>
        <v>33.818749999999994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3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414.78231824796507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>
        <v>46.5</v>
      </c>
      <c r="E12" s="2">
        <f>Tabela2256789101112[[#This Row],[PRODUZIDAS]]*VLOOKUP(Tabela2256789101112[[#This Row],[SKU]],Tabela24[#All],11,0)</f>
        <v>34.841304347826082</v>
      </c>
    </row>
    <row r="13" spans="2:9" x14ac:dyDescent="0.25">
      <c r="B13" s="3" t="s">
        <v>16</v>
      </c>
      <c r="C13" s="3" t="s">
        <v>17</v>
      </c>
      <c r="D13" s="1">
        <v>55.5</v>
      </c>
      <c r="E13" s="2">
        <f>Tabela2256789101112[[#This Row],[PRODUZIDAS]]*VLOOKUP(Tabela2256789101112[[#This Row],[SKU]],Tabela24[#All],11,0)</f>
        <v>41.584782608695647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57</v>
      </c>
      <c r="E16" s="2">
        <f>Tabela2256789101112[[#This Row],[PRODUZIDAS]]*VLOOKUP(Tabela2256789101112[[#This Row],[SKU]],Tabela24[#All],11,0)</f>
        <v>42.708695652173908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25.5</v>
      </c>
      <c r="E27" s="2">
        <f>Tabela2256789101112[[#This Row],[PRODUZIDAS]]*VLOOKUP(Tabela2256789101112[[#This Row],[SKU]],Tabela24[#All],11,0)</f>
        <v>19.701369863013696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41.5</v>
      </c>
      <c r="E54" s="2">
        <f>Tabela2256789101112[[#This Row],[PRODUZIDAS]]*VLOOKUP(Tabela2256789101112[[#This Row],[SKU]],Tabela24[#All],11,0)</f>
        <v>24.047260273972597</v>
      </c>
    </row>
    <row r="55" spans="2:5" x14ac:dyDescent="0.25">
      <c r="B55" s="3" t="s">
        <v>100</v>
      </c>
      <c r="C55" s="3" t="s">
        <v>101</v>
      </c>
      <c r="D55" s="1">
        <v>70</v>
      </c>
      <c r="E55" s="2">
        <f>Tabela2256789101112[[#This Row],[PRODUZIDAS]]*VLOOKUP(Tabela2256789101112[[#This Row],[SKU]],Tabela24[#All],11,0)</f>
        <v>40.561643835616429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Tabela2256789101112[[#This Row],[PRODUZIDAS]]*VLOOKUP(Tabela2256789101112[[#This Row],[SKU]],Tabela24[#All],11,0)</f>
        <v>2.5154999999999998</v>
      </c>
    </row>
    <row r="68" spans="2:5" x14ac:dyDescent="0.25">
      <c r="B68" s="3" t="s">
        <v>126</v>
      </c>
      <c r="C68" s="3" t="s">
        <v>127</v>
      </c>
      <c r="D68" s="1">
        <v>65.5</v>
      </c>
      <c r="E68" s="2">
        <f>Tabela2256789101112[[#This Row],[PRODUZIDAS]]*VLOOKUP(Tabela2256789101112[[#This Row],[SKU]],Tabela24[#All],11,0)</f>
        <v>54.921749999999996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Tabela2256789101112[[#This Row],[PRODUZIDAS]]*VLOOKUP(Tabela2256789101112[[#This Row],[SKU]],Tabela24[#All],11,0)</f>
        <v>1.6769999999999998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76.5</v>
      </c>
      <c r="E110" s="2">
        <f>Tabela2256789101112[[#This Row],[PRODUZIDAS]]*VLOOKUP(Tabela2256789101112[[#This Row],[SKU]],Tabela24[#All],11,0)</f>
        <v>50.25132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36</v>
      </c>
      <c r="E117" s="2">
        <f>Tabela2256789101112[[#This Row],[PRODUZIDAS]]*VLOOKUP(Tabela2256789101112[[#This Row],[SKU]],Tabela24[#All],11,0)</f>
        <v>23.647680000000001</v>
      </c>
    </row>
    <row r="118" spans="2:5" x14ac:dyDescent="0.25">
      <c r="B118" s="3" t="s">
        <v>226</v>
      </c>
      <c r="C118" s="3" t="s">
        <v>227</v>
      </c>
      <c r="D118" s="1">
        <v>6.5</v>
      </c>
      <c r="E118" s="2">
        <f>Tabela2256789101112[[#This Row],[PRODUZIDAS]]*VLOOKUP(Tabela2256789101112[[#This Row],[SKU]],Tabela24[#All],11,0)</f>
        <v>4.2697200000000004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14</v>
      </c>
      <c r="E149" s="2">
        <f>Tabela2256789101112[[#This Row],[PRODUZIDAS]]*VLOOKUP(Tabela2256789101112[[#This Row],[SKU]],Tabela24[#All],11,0)</f>
        <v>10.824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>
        <v>20</v>
      </c>
      <c r="E153" s="2">
        <f>Tabela2256789101112[[#This Row],[PRODUZIDAS]]*VLOOKUP(Tabela2256789101112[[#This Row],[SKU]],Tabela24[#All],11,0)</f>
        <v>15.462857142857143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Tabela2256789101112[[#This Row],[PRODUZIDAS]]*VLOOKUP(Tabela2256789101112[[#This Row],[SKU]],Tabela24[#All],11,0)</f>
        <v>3.5447500000000005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4.5</v>
      </c>
      <c r="E233" s="2">
        <f>Tabela2256789101112[[#This Row],[PRODUZIDAS]]*VLOOKUP(Tabela2256789101112[[#This Row],[SKU]],Tabela24[#All],11,0)</f>
        <v>3.4791428571428571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Tabela2256789101112[[#This Row],[PRODUZIDAS]]*VLOOKUP(Tabela2256789101112[[#This Row],[SKU]],Tabela24[#All],11,0)</f>
        <v>7.0858333333333325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>
        <v>34.5</v>
      </c>
      <c r="E639" s="2">
        <f>Tabela2256789101112[[#This Row],[PRODUZIDAS]]*VLOOKUP(Tabela2256789101112[[#This Row],[SKU]],Tabela24[#All],11,0)</f>
        <v>24.446124999999995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>
        <v>13</v>
      </c>
      <c r="E645" s="2">
        <f>Tabela2256789101112[[#This Row],[PRODUZIDAS]]*VLOOKUP(Tabela2256789101112[[#This Row],[SKU]],Tabela24[#All],11,0)</f>
        <v>9.2115833333333317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1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478.51060341898511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98</v>
      </c>
      <c r="E22" s="2">
        <f>Tabela225678910111213[[#This Row],[PRODUZIDAS]]*VLOOKUP(Tabela225678910111213[[#This Row],[SKU]],Tabela24[#All],12,0)</f>
        <v>113.48115942028984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73.5</v>
      </c>
      <c r="E54" s="2">
        <f>Tabela225678910111213[[#This Row],[PRODUZIDAS]]*VLOOKUP(Tabela225678910111213[[#This Row],[SKU]],Tabela24[#All],12,0)</f>
        <v>75.715068493150682</v>
      </c>
    </row>
    <row r="55" spans="2:5" x14ac:dyDescent="0.25">
      <c r="B55" s="3" t="s">
        <v>100</v>
      </c>
      <c r="C55" s="3" t="s">
        <v>101</v>
      </c>
      <c r="D55" s="1">
        <v>70</v>
      </c>
      <c r="E55" s="2">
        <f>Tabela225678910111213[[#This Row],[PRODUZIDAS]]*VLOOKUP(Tabela225678910111213[[#This Row],[SKU]],Tabela24[#All],12,0)</f>
        <v>72.109589041095887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53</v>
      </c>
      <c r="E58" s="2">
        <f>Tabela225678910111213[[#This Row],[PRODUZIDAS]]*VLOOKUP(Tabela225678910111213[[#This Row],[SKU]],Tabela24[#All],12,0)</f>
        <v>54.597260273972601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39.5</v>
      </c>
      <c r="E68" s="2">
        <f>Tabela225678910111213[[#This Row],[PRODUZIDAS]]*VLOOKUP(Tabela225678910111213[[#This Row],[SKU]],Tabela24[#All],12,0)</f>
        <v>43.311749999999989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8</v>
      </c>
      <c r="E77" s="2">
        <f>Tabela225678910111213[[#This Row],[PRODUZIDAS]]*VLOOKUP(Tabela225678910111213[[#This Row],[SKU]],Tabela24[#All],12,0)</f>
        <v>8.7719999999999985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>
        <v>2</v>
      </c>
      <c r="E103" s="2">
        <f>Tabela225678910111213[[#This Row],[PRODUZIDAS]]*VLOOKUP(Tabela225678910111213[[#This Row],[SKU]],Tabela24[#All],12,0)</f>
        <v>2.1929999999999996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Tabela225678910111213[[#This Row],[PRODUZIDAS]]*VLOOKUP(Tabela225678910111213[[#This Row],[SKU]],Tabela24[#All],12,0)</f>
        <v>21.895999999999994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40.5</v>
      </c>
      <c r="E117" s="2">
        <f>Tabela225678910111213[[#This Row],[PRODUZIDAS]]*VLOOKUP(Tabela225678910111213[[#This Row],[SKU]],Tabela24[#All],12,0)</f>
        <v>44.339399999999991</v>
      </c>
    </row>
    <row r="118" spans="2:5" x14ac:dyDescent="0.25">
      <c r="B118" s="3" t="s">
        <v>226</v>
      </c>
      <c r="C118" s="3" t="s">
        <v>227</v>
      </c>
      <c r="D118" s="1">
        <v>6.5</v>
      </c>
      <c r="E118" s="2">
        <f>Tabela225678910111213[[#This Row],[PRODUZIDAS]]*VLOOKUP(Tabela225678910111213[[#This Row],[SKU]],Tabela24[#All],12,0)</f>
        <v>7.1161999999999983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>
        <v>3</v>
      </c>
      <c r="E145" s="2">
        <f>Tabela225678910111213[[#This Row],[PRODUZIDAS]]*VLOOKUP(Tabela225678910111213[[#This Row],[SKU]],Tabela24[#All],12,0)</f>
        <v>3.2858571428571426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Tabela225678910111213[[#This Row],[PRODUZIDAS]]*VLOOKUP(Tabela225678910111213[[#This Row],[SKU]],Tabela24[#All],12,0)</f>
        <v>5.1560000000000015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11.5</v>
      </c>
      <c r="E200" s="2">
        <f>Tabela225678910111213[[#This Row],[PRODUZIDAS]]*VLOOKUP(Tabela225678910111213[[#This Row],[SKU]],Tabela24[#All],12,0)</f>
        <v>12.590199999999998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4.5</v>
      </c>
      <c r="E233" s="2">
        <f>Tabela225678910111213[[#This Row],[PRODUZIDAS]]*VLOOKUP(Tabela225678910111213[[#This Row],[SKU]],Tabela24[#All],12,0)</f>
        <v>4.9287857142857137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Tabela225678910111213[[#This Row],[PRODUZIDAS]]*VLOOKUP(Tabela225678910111213[[#This Row],[SKU]],Tabela24[#All],12,0)</f>
        <v>9.0183333333333309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634.78881055900615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43</v>
      </c>
      <c r="E22" s="2">
        <f>Tabela22567891011121314[[#This Row],[PRODUZIDAS]]*VLOOKUP(Tabela22567891011121314[[#This Row],[SKU]],Tabela24[#All],13,0)</f>
        <v>52.721739130434784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Tabela22567891011121314[[#This Row],[PRODUZIDAS]]*VLOOKUP(Tabela22567891011121314[[#This Row],[SKU]],Tabela24[#All],13,0)</f>
        <v>3.4829999999999997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8</v>
      </c>
      <c r="E77" s="2">
        <f>Tabela22567891011121314[[#This Row],[PRODUZIDAS]]*VLOOKUP(Tabela22567891011121314[[#This Row],[SKU]],Tabela24[#All],13,0)</f>
        <v>9.2879999999999985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Tabela22567891011121314[[#This Row],[PRODUZIDAS]]*VLOOKUP(Tabela22567891011121314[[#This Row],[SKU]],Tabela24[#All],13,0)</f>
        <v>23.183999999999997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8</v>
      </c>
      <c r="E116" s="2">
        <f>Tabela22567891011121314[[#This Row],[PRODUZIDAS]]*VLOOKUP(Tabela22567891011121314[[#This Row],[SKU]],Tabela24[#All],13,0)</f>
        <v>9.2735999999999983</v>
      </c>
    </row>
    <row r="117" spans="2:5" x14ac:dyDescent="0.25">
      <c r="B117" s="3" t="s">
        <v>224</v>
      </c>
      <c r="C117" s="3" t="s">
        <v>225</v>
      </c>
      <c r="D117" s="1">
        <v>23</v>
      </c>
      <c r="E117" s="2">
        <f>Tabela22567891011121314[[#This Row],[PRODUZIDAS]]*VLOOKUP(Tabela22567891011121314[[#This Row],[SKU]],Tabela24[#All],13,0)</f>
        <v>26.661599999999996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109</v>
      </c>
      <c r="E144" s="2">
        <f>Tabela22567891011121314[[#This Row],[PRODUZIDAS]]*VLOOKUP(Tabela22567891011121314[[#This Row],[SKU]],Tabela24[#All],13,0)</f>
        <v>126.40885714285714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3</v>
      </c>
      <c r="E152" s="2">
        <f>Tabela22567891011121314[[#This Row],[PRODUZIDAS]]*VLOOKUP(Tabela22567891011121314[[#This Row],[SKU]],Tabela24[#All],13,0)</f>
        <v>3.4791428571428571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Tabela22567891011121314[[#This Row],[PRODUZIDAS]]*VLOOKUP(Tabela22567891011121314[[#This Row],[SKU]],Tabela24[#All],13,0)</f>
        <v>5.8004999999999995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19</v>
      </c>
      <c r="E193" s="2">
        <f>Tabela22567891011121314[[#This Row],[PRODUZIDAS]]*VLOOKUP(Tabela22567891011121314[[#This Row],[SKU]],Tabela24[#All],13,0)</f>
        <v>22.024799999999995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Tabela22567891011121314[[#This Row],[PRODUZIDAS]]*VLOOKUP(Tabela22567891011121314[[#This Row],[SKU]],Tabela24[#All],13,0)</f>
        <v>22.024799999999995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11</v>
      </c>
      <c r="E200" s="2">
        <f>Tabela22567891011121314[[#This Row],[PRODUZIDAS]]*VLOOKUP(Tabela22567891011121314[[#This Row],[SKU]],Tabela24[#All],13,0)</f>
        <v>12.751199999999997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ht="14.25" customHeight="1" x14ac:dyDescent="0.25">
      <c r="B204" s="3" t="s">
        <v>398</v>
      </c>
      <c r="C204" s="3" t="s">
        <v>399</v>
      </c>
      <c r="D204" s="1">
        <v>100</v>
      </c>
      <c r="E204" s="2">
        <f>Tabela22567891011121314[[#This Row],[PRODUZIDAS]]*VLOOKUP(Tabela22567891011121314[[#This Row],[SKU]],Tabela24[#All],13,0)</f>
        <v>115.94999999999997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4</v>
      </c>
      <c r="E233" s="2">
        <f>Tabela22567891011121314[[#This Row],[PRODUZIDAS]]*VLOOKUP(Tabela22567891011121314[[#This Row],[SKU]],Tabela24[#All],13,0)</f>
        <v>4.6388571428571428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12</v>
      </c>
      <c r="E627" s="2">
        <f>Tabela22567891011121314[[#This Row],[PRODUZIDAS]]*VLOOKUP(Tabela22567891011121314[[#This Row],[SKU]],Tabela24[#All],13,0)</f>
        <v>13.910399999999997</v>
      </c>
    </row>
    <row r="628" spans="2:5" x14ac:dyDescent="0.25">
      <c r="B628" s="3" t="s">
        <v>1246</v>
      </c>
      <c r="C628" s="3" t="s">
        <v>1247</v>
      </c>
      <c r="D628" s="1">
        <v>58</v>
      </c>
      <c r="E628" s="2">
        <f>Tabela22567891011121314[[#This Row],[PRODUZIDAS]]*VLOOKUP(Tabela22567891011121314[[#This Row],[SKU]],Tabela24[#All],13,0)</f>
        <v>67.233599999999981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25</v>
      </c>
      <c r="E632" s="2">
        <f>Tabela22567891011121314[[#This Row],[PRODUZIDAS]]*VLOOKUP(Tabela22567891011121314[[#This Row],[SKU]],Tabela24[#All],13,0)</f>
        <v>28.979999999999993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Tabela22567891011121314[[#This Row],[PRODUZIDAS]]*VLOOKUP(Tabela22567891011121314[[#This Row],[SKU]],Tabela24[#All],13,0)</f>
        <v>11.594999999999997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8</v>
      </c>
      <c r="E638" s="2">
        <f>Tabela22567891011121314[[#This Row],[PRODUZIDAS]]*VLOOKUP(Tabela22567891011121314[[#This Row],[SKU]],Tabela24[#All],13,0)</f>
        <v>9.275999999999998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Tabela22567891011121314[[#This Row],[PRODUZIDAS]]*VLOOKUP(Tabela22567891011121314[[#This Row],[SKU]],Tabela24[#All],13,0)</f>
        <v>57.985714285714288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Tabela22567891011121314[[#This Row],[PRODUZIDAS]]*VLOOKUP(Tabela22567891011121314[[#This Row],[SKU]],Tabela24[#All],13,0)</f>
        <v>8.1180000000000003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141.06418012422361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43</v>
      </c>
      <c r="E22" s="2">
        <f>Tabela2256789101112131415[[#This Row],[PRODUZIDAS]]*VLOOKUP(Tabela2256789101112131415[[#This Row],[SKU]],Tabela24[#All],14,0)</f>
        <v>11.715942028985507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3</v>
      </c>
      <c r="E67" s="2">
        <f>Tabela2256789101112131415[[#This Row],[PRODUZIDAS]]*VLOOKUP(Tabela2256789101112131415[[#This Row],[SKU]],Tabela24[#All],14,0)</f>
        <v>0.77400000000000002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8</v>
      </c>
      <c r="E77" s="2">
        <f>Tabela2256789101112131415[[#This Row],[PRODUZIDAS]]*VLOOKUP(Tabela2256789101112131415[[#This Row],[SKU]],Tabela24[#All],14,0)</f>
        <v>2.0640000000000001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Tabela2256789101112131415[[#This Row],[PRODUZIDAS]]*VLOOKUP(Tabela2256789101112131415[[#This Row],[SKU]],Tabela24[#All],14,0)</f>
        <v>5.1520000000000001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8</v>
      </c>
      <c r="E116" s="2">
        <f>Tabela2256789101112131415[[#This Row],[PRODUZIDAS]]*VLOOKUP(Tabela2256789101112131415[[#This Row],[SKU]],Tabela24[#All],14,0)</f>
        <v>2.0608</v>
      </c>
    </row>
    <row r="117" spans="2:5" x14ac:dyDescent="0.25">
      <c r="B117" s="3" t="s">
        <v>224</v>
      </c>
      <c r="C117" s="3" t="s">
        <v>225</v>
      </c>
      <c r="D117" s="1">
        <v>23</v>
      </c>
      <c r="E117" s="2">
        <f>Tabela2256789101112131415[[#This Row],[PRODUZIDAS]]*VLOOKUP(Tabela2256789101112131415[[#This Row],[SKU]],Tabela24[#All],14,0)</f>
        <v>5.9248000000000003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109</v>
      </c>
      <c r="E144" s="2">
        <f>Tabela2256789101112131415[[#This Row],[PRODUZIDAS]]*VLOOKUP(Tabela2256789101112131415[[#This Row],[SKU]],Tabela24[#All],14,0)</f>
        <v>28.090857142857143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3</v>
      </c>
      <c r="E152" s="2">
        <f>Tabela2256789101112131415[[#This Row],[PRODUZIDAS]]*VLOOKUP(Tabela2256789101112131415[[#This Row],[SKU]],Tabela24[#All],14,0)</f>
        <v>0.77314285714285713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>
        <v>5</v>
      </c>
      <c r="E185" s="2">
        <f>Tabela2256789101112131415[[#This Row],[PRODUZIDAS]]*VLOOKUP(Tabela2256789101112131415[[#This Row],[SKU]],Tabela24[#All],14,0)</f>
        <v>1.2890000000000004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19</v>
      </c>
      <c r="E193" s="2">
        <f>Tabela2256789101112131415[[#This Row],[PRODUZIDAS]]*VLOOKUP(Tabela2256789101112131415[[#This Row],[SKU]],Tabela24[#All],14,0)</f>
        <v>4.8944000000000001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Tabela2256789101112131415[[#This Row],[PRODUZIDAS]]*VLOOKUP(Tabela2256789101112131415[[#This Row],[SKU]],Tabela24[#All],14,0)</f>
        <v>4.8944000000000001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11</v>
      </c>
      <c r="E200" s="2">
        <f>Tabela2256789101112131415[[#This Row],[PRODUZIDAS]]*VLOOKUP(Tabela2256789101112131415[[#This Row],[SKU]],Tabela24[#All],14,0)</f>
        <v>2.8336000000000001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>
        <v>100</v>
      </c>
      <c r="E204" s="2">
        <f>Tabela2256789101112131415[[#This Row],[PRODUZIDAS]]*VLOOKUP(Tabela2256789101112131415[[#This Row],[SKU]],Tabela24[#All],14,0)</f>
        <v>25.766666666666666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4</v>
      </c>
      <c r="E233" s="2">
        <f>Tabela2256789101112131415[[#This Row],[PRODUZIDAS]]*VLOOKUP(Tabela2256789101112131415[[#This Row],[SKU]],Tabela24[#All],14,0)</f>
        <v>1.0308571428571429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12</v>
      </c>
      <c r="E627" s="2">
        <f>Tabela2256789101112131415[[#This Row],[PRODUZIDAS]]*VLOOKUP(Tabela2256789101112131415[[#This Row],[SKU]],Tabela24[#All],14,0)</f>
        <v>3.0911999999999997</v>
      </c>
    </row>
    <row r="628" spans="2:5" x14ac:dyDescent="0.25">
      <c r="B628" s="3" t="s">
        <v>1246</v>
      </c>
      <c r="C628" s="3" t="s">
        <v>1247</v>
      </c>
      <c r="D628" s="1">
        <v>58</v>
      </c>
      <c r="E628" s="2">
        <f>Tabela2256789101112131415[[#This Row],[PRODUZIDAS]]*VLOOKUP(Tabela2256789101112131415[[#This Row],[SKU]],Tabela24[#All],14,0)</f>
        <v>14.940799999999999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25</v>
      </c>
      <c r="E632" s="2">
        <f>Tabela2256789101112131415[[#This Row],[PRODUZIDAS]]*VLOOKUP(Tabela2256789101112131415[[#This Row],[SKU]],Tabela24[#All],14,0)</f>
        <v>6.4399999999999995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Tabela2256789101112131415[[#This Row],[PRODUZIDAS]]*VLOOKUP(Tabela2256789101112131415[[#This Row],[SKU]],Tabela24[#All],14,0)</f>
        <v>2.5766666666666667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8</v>
      </c>
      <c r="E638" s="2">
        <f>Tabela2256789101112131415[[#This Row],[PRODUZIDAS]]*VLOOKUP(Tabela2256789101112131415[[#This Row],[SKU]],Tabela24[#All],14,0)</f>
        <v>2.0613333333333332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Tabela2256789101112131415[[#This Row],[PRODUZIDAS]]*VLOOKUP(Tabela2256789101112131415[[#This Row],[SKU]],Tabela24[#All],14,0)</f>
        <v>12.885714285714286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Tabela2256789101112131415[[#This Row],[PRODUZIDAS]]*VLOOKUP(Tabela2256789101112131415[[#This Row],[SKU]],Tabela24[#All],14,0)</f>
        <v>1.804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2025-05-01T19:10:48Z</dcterms:modified>
</cp:coreProperties>
</file>