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AF548030-6F8E-4CA1-9F8F-D855105A1082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<sst xmlns="http://schemas.openxmlformats.org/spreadsheetml/2006/main" count="26032" uniqueCount="1899">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</sst>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D11" sqref="D1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45756</v>
      </c>
      <c r="C2" s="31"/>
      <c r="D2" s="33">
        <f>SUM(Tabela15[VALOR])</f>
        <v>5876.0713359709316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323.31889483188047</v>
      </c>
      <c r="D7" s="26"/>
      <c r="E7" s="26">
        <f>Tabela15[[#This Row],[VALOR]]-Tabela15[[#This Row],[Custo Setor]]</f>
        <v>323.31889483188047</v>
      </c>
    </row>
    <row r="8" spans="2:5" x14ac:dyDescent="0.25">
      <c r="B8" t="s">
        <v>1883</v>
      </c>
      <c r="C8" s="21">
        <f t="array" ref="C8">'2 - CORTE VOIL'!G4</f>
        <v>601.02264000000002</v>
      </c>
      <c r="D8" s="26"/>
      <c r="E8" s="26">
        <f>Tabela15[[#This Row],[VALOR]]-Tabela15[[#This Row],[Custo Setor]]</f>
        <v>601.02264000000002</v>
      </c>
    </row>
    <row r="9" spans="2:5" x14ac:dyDescent="0.25">
      <c r="B9" t="s">
        <v>1885</v>
      </c>
      <c r="C9" s="21">
        <f t="array" ref="C9">'3 - BAINHA CONTINUA'!G4</f>
        <v>190.93761499999999</v>
      </c>
      <c r="D9" s="26"/>
      <c r="E9" s="26">
        <f>Tabela15[[#This Row],[VALOR]]-Tabela15[[#This Row],[Custo Setor]]</f>
        <v>190.93761499999999</v>
      </c>
    </row>
    <row r="10" spans="2:5" x14ac:dyDescent="0.25">
      <c r="B10" t="s">
        <v>1884</v>
      </c>
      <c r="C10" s="21">
        <f t="array" ref="C10">'4 - BARRADO'!G4</f>
        <v>646.4156242424242</v>
      </c>
      <c r="D10" s="26"/>
      <c r="E10" s="26">
        <f>Tabela15[[#This Row],[VALOR]]-Tabela15[[#This Row],[Custo Setor]]</f>
        <v>646.4156242424242</v>
      </c>
    </row>
    <row r="11" spans="2:5" x14ac:dyDescent="0.25">
      <c r="B11" t="s">
        <v>1886</v>
      </c>
      <c r="C11" s="21">
        <f t="array" ref="C11">'5 - EMENDA'!G4</f>
        <v>6.4450000000000003</v>
      </c>
      <c r="D11" s="26"/>
      <c r="E11" s="26">
        <f>Tabela15[[#This Row],[VALOR]]-Tabela15[[#This Row],[Custo Setor]]</f>
        <v>6.4450000000000003</v>
      </c>
    </row>
    <row r="12" spans="2:5" x14ac:dyDescent="0.25">
      <c r="B12" t="s">
        <v>1887</v>
      </c>
      <c r="C12" s="21">
        <f>'6 - OVERLOQUE'!G4</f>
        <v>2.8422727272727268</v>
      </c>
      <c r="D12" s="26"/>
      <c r="E12" s="26">
        <f>Tabela15[[#This Row],[VALOR]]-Tabela15[[#This Row],[Custo Setor]]</f>
        <v>2.8422727272727268</v>
      </c>
    </row>
    <row r="13" spans="2:5" x14ac:dyDescent="0.25">
      <c r="B13" t="s">
        <v>1888</v>
      </c>
      <c r="C13" s="21">
        <f t="array" ref="C13">'7 - PALETEIRA'!G4</f>
        <v>683.18972467532467</v>
      </c>
      <c r="D13" s="26"/>
      <c r="E13" s="26">
        <f>Tabela15[[#This Row],[VALOR]]-Tabela15[[#This Row],[Custo Setor]]</f>
        <v>683.18972467532467</v>
      </c>
    </row>
    <row r="14" spans="2:5" x14ac:dyDescent="0.25">
      <c r="B14" t="s">
        <v>1889</v>
      </c>
      <c r="C14" s="21">
        <f>'8 - ACABAMENTO'!G4</f>
        <v>662.86485942596209</v>
      </c>
      <c r="D14" s="26"/>
      <c r="E14" s="26">
        <f>Tabela15[[#This Row],[VALOR]]-Tabela15[[#This Row],[Custo Setor]]</f>
        <v>662.86485942596209</v>
      </c>
    </row>
    <row r="15" spans="2:5" x14ac:dyDescent="0.25">
      <c r="B15" t="s">
        <v>1890</v>
      </c>
      <c r="C15" s="21">
        <f t="array" ref="C15">'9 - FURO'!G4</f>
        <v>485.96407072364502</v>
      </c>
      <c r="D15" s="26"/>
      <c r="E15" s="26">
        <f>Tabela15[[#This Row],[VALOR]]-Tabela15[[#This Row],[Custo Setor]]</f>
        <v>485.96407072364502</v>
      </c>
    </row>
    <row r="16" spans="2:5" x14ac:dyDescent="0.25">
      <c r="B16" t="s">
        <v>1891</v>
      </c>
      <c r="C16" s="21">
        <f t="array" ref="C16">'10 - ILHOS'!G4</f>
        <v>801.58487937689642</v>
      </c>
      <c r="D16" s="26"/>
      <c r="E16" s="26">
        <f>Tabela15[[#This Row],[VALOR]]-Tabela15[[#This Row],[Custo Setor]]</f>
        <v>801.58487937689642</v>
      </c>
    </row>
    <row r="17" spans="2:5" x14ac:dyDescent="0.25">
      <c r="B17" t="s">
        <v>1892</v>
      </c>
      <c r="C17" s="21">
        <f t="array" ref="C17">'11 - DOBRA'!G4</f>
        <v>1203.942890427976</v>
      </c>
      <c r="D17" s="26"/>
      <c r="E17" s="26">
        <f>Tabela15[[#This Row],[VALOR]]-Tabela15[[#This Row],[Custo Setor]]</f>
        <v>1203.942890427976</v>
      </c>
    </row>
    <row r="18" spans="2:5" x14ac:dyDescent="0.25">
      <c r="B18" t="s">
        <v>1893</v>
      </c>
      <c r="C18" s="21">
        <f t="array" ref="C18">'12 - EMBALAGEM'!G4</f>
        <v>267.54286453955024</v>
      </c>
      <c r="D18" s="26"/>
      <c r="E18" s="26">
        <f>Tabela15[[#This Row],[VALOR]]-Tabela15[[#This Row],[Custo Setor]]</f>
        <v>267.54286453955024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5876.0713359709316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" workbookViewId="0">
      <selection activeCell="D28" sqref="D2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323.31889483188047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>
        <v>320</v>
      </c>
      <c r="E27" s="2">
        <f>Tabela2[[#This Row],[PRODUZIDAS]]*VLOOKUP(Tabela2[[#This Row],[SKU]],Tabela24[#All],3,0)</f>
        <v>82.410958904109592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>
        <v>260</v>
      </c>
      <c r="E33" s="2">
        <f>Tabela2[[#This Row],[PRODUZIDAS]]*VLOOKUP(Tabela2[[#This Row],[SKU]],Tabela24[#All],3,0)</f>
        <v>66.958904109589042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>
        <v>60</v>
      </c>
      <c r="E109" s="2">
        <f>Tabela2[[#This Row],[PRODUZIDAS]]*VLOOKUP(Tabela2[[#This Row],[SKU]],Tabela24[#All],3,0)</f>
        <v>9.2735999999999983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>
        <v>100</v>
      </c>
      <c r="E121" s="2">
        <f>Tabela2[[#This Row],[PRODUZIDAS]]*VLOOKUP(Tabela2[[#This Row],[SKU]],Tabela24[#All],3,0)</f>
        <v>32.208333333333336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Tabela2[[#This Row],[PRODUZIDAS]]*VLOOKUP(Tabela2[[#This Row],[SKU]],Tabela24[#All],3,0)</f>
        <v>3.2208333333333332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>
        <v>8</v>
      </c>
      <c r="E285" s="2">
        <f>Tabela2[[#This Row],[PRODUZIDAS]]*VLOOKUP(Tabela2[[#This Row],[SKU]],Tabela24[#All],3,0)</f>
        <v>6.5759999999999987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>
        <v>6</v>
      </c>
      <c r="E317" s="2">
        <f>Tabela2[[#This Row],[PRODUZIDAS]]*VLOOKUP(Tabela2[[#This Row],[SKU]],Tabela24[#All],3,0)</f>
        <v>7.5680000000000005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>
        <v>1</v>
      </c>
      <c r="E360" s="2">
        <f>Tabela2[[#This Row],[PRODUZIDAS]]*VLOOKUP(Tabela2[[#This Row],[SKU]],Tabela24[#All],3,0)</f>
        <v>0.81818181818181801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>
        <v>3</v>
      </c>
      <c r="E419" s="2">
        <f>Tabela2[[#This Row],[PRODUZIDAS]]*VLOOKUP(Tabela2[[#This Row],[SKU]],Tabela24[#All],3,0)</f>
        <v>2.5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>
        <v>1</v>
      </c>
      <c r="E422" s="2">
        <f>Tabela2[[#This Row],[PRODUZIDAS]]*VLOOKUP(Tabela2[[#This Row],[SKU]],Tabela24[#All],3,0)</f>
        <v>0.83333333333333337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>
        <v>3</v>
      </c>
      <c r="E443" s="2">
        <f>Tabela2[[#This Row],[PRODUZIDAS]]*VLOOKUP(Tabela2[[#This Row],[SKU]],Tabela24[#All],3,0)</f>
        <v>2.8380000000000005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>
        <v>1</v>
      </c>
      <c r="E450" s="2">
        <f>Tabela2[[#This Row],[PRODUZIDAS]]*VLOOKUP(Tabela2[[#This Row],[SKU]],Tabela24[#All],3,0)</f>
        <v>0.94600000000000017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>
        <v>3</v>
      </c>
      <c r="E844" s="2">
        <f>Tabela2[[#This Row],[PRODUZIDAS]]*VLOOKUP(Tabela2[[#This Row],[SKU]],Tabela24[#All],3,0)</f>
        <v>1.75875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>
        <v>50</v>
      </c>
      <c r="E914" s="2">
        <f>Tabela2[[#This Row],[PRODUZIDAS]]*VLOOKUP(Tabela2[[#This Row],[SKU]],Tabela24[#All],3,0)</f>
        <v>52.703999999999994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>
        <v>50</v>
      </c>
      <c r="E916" s="2">
        <f>Tabela2[[#This Row],[PRODUZIDAS]]*VLOOKUP(Tabela2[[#This Row],[SKU]],Tabela24[#All],3,0)</f>
        <v>52.703999999999994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2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601.02264000000002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>
        <v>71</v>
      </c>
      <c r="E109" s="2">
        <f>Tabela225[[#This Row],[PRODUZIDAS]]*VLOOKUP(Tabela225[[#This Row],[SKU]],Tabela24[#All],4,0)</f>
        <v>38.408160000000002</v>
      </c>
    </row>
    <row r="110" spans="2:5" x14ac:dyDescent="0.25">
      <c r="B110" s="3" t="s">
        <v>210</v>
      </c>
      <c r="C110" s="3" t="s">
        <v>211</v>
      </c>
      <c r="D110" s="1">
        <v>61</v>
      </c>
      <c r="E110" s="2">
        <f>Tabela225[[#This Row],[PRODUZIDAS]]*VLOOKUP(Tabela225[[#This Row],[SKU]],Tabela24[#All],4,0)</f>
        <v>32.998559999999998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>
        <v>169.5</v>
      </c>
      <c r="E114" s="2">
        <f>Tabela225[[#This Row],[PRODUZIDAS]]*VLOOKUP(Tabela225[[#This Row],[SKU]],Tabela24[#All],4,0)</f>
        <v>91.692719999999994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>
        <v>141.5</v>
      </c>
      <c r="E120" s="2">
        <f>Tabela225[[#This Row],[PRODUZIDAS]]*VLOOKUP(Tabela225[[#This Row],[SKU]],Tabela24[#All],4,0)</f>
        <v>131.25539999999998</v>
      </c>
    </row>
    <row r="121" spans="2:5" x14ac:dyDescent="0.25">
      <c r="B121" s="3" t="s">
        <v>232</v>
      </c>
      <c r="C121" s="3" t="s">
        <v>233</v>
      </c>
      <c r="D121" s="1">
        <v>118</v>
      </c>
      <c r="E121" s="2">
        <f>Tabela225[[#This Row],[PRODUZIDAS]]*VLOOKUP(Tabela225[[#This Row],[SKU]],Tabela24[#All],4,0)</f>
        <v>109.45679999999999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>
        <v>129.5</v>
      </c>
      <c r="E132" s="2">
        <f>Tabela225[[#This Row],[PRODUZIDAS]]*VLOOKUP(Tabela225[[#This Row],[SKU]],Tabela24[#All],4,0)</f>
        <v>120.12419999999999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>
        <v>43</v>
      </c>
      <c r="E193" s="2">
        <f>Tabela225[[#This Row],[PRODUZIDAS]]*VLOOKUP(Tabela225[[#This Row],[SKU]],Tabela24[#All],4,0)</f>
        <v>23.261279999999999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>
        <v>99.5</v>
      </c>
      <c r="E200" s="2">
        <f>Tabela225[[#This Row],[PRODUZIDAS]]*VLOOKUP(Tabela225[[#This Row],[SKU]],Tabela24[#All],4,0)</f>
        <v>53.825519999999997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225" workbookViewId="0">
      <selection activeCell="C252" sqref="C25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190.93761499999999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184.57</v>
      </c>
      <c r="E144" s="2">
        <f>Tabela2256[[#This Row],[PRODUZIDAS]]*VLOOKUP(Tabela2256[[#This Row],[SKU]],Tabela24[#All],5,0)</f>
        <v>83.241069999999993</v>
      </c>
    </row>
    <row r="145" spans="2:5" x14ac:dyDescent="0.25">
      <c r="B145" s="3" t="s">
        <v>280</v>
      </c>
      <c r="C145" s="3" t="s">
        <v>281</v>
      </c>
      <c r="D145" s="1">
        <v>9.58</v>
      </c>
      <c r="E145" s="2">
        <f>Tabela2256[[#This Row],[PRODUZIDAS]]*VLOOKUP(Tabela2256[[#This Row],[SKU]],Tabela24[#All],5,0)</f>
        <v>4.3205800000000005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202.34</v>
      </c>
      <c r="E225" s="2">
        <f>Tabela2256[[#This Row],[PRODUZIDAS]]*VLOOKUP(Tabela2256[[#This Row],[SKU]],Tabela24[#All],5,0)</f>
        <v>91.255340000000004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>
        <v>26.875</v>
      </c>
      <c r="E229" s="2">
        <f>Tabela2256[[#This Row],[PRODUZIDAS]]*VLOOKUP(Tabela2256[[#This Row],[SKU]],Tabela24[#All],5,0)</f>
        <v>12.120625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65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646.4156242424242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109.5</v>
      </c>
      <c r="E108" s="2">
        <f>Tabela22567[[#This Row],[PRODUZIDAS]]*VLOOKUP(Tabela22567[[#This Row],[SKU]],Tabela24[#All],6,0)</f>
        <v>126.93239999999997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201.5</v>
      </c>
      <c r="E110" s="2">
        <f>Tabela22567[[#This Row],[PRODUZIDAS]]*VLOOKUP(Tabela22567[[#This Row],[SKU]],Tabela24[#All],6,0)</f>
        <v>233.57879999999994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>
        <v>58.5</v>
      </c>
      <c r="E120" s="2">
        <f>Tabela22567[[#This Row],[PRODUZIDAS]]*VLOOKUP(Tabela22567[[#This Row],[SKU]],Tabela24[#All],6,0)</f>
        <v>75.367500000000007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>
        <v>33</v>
      </c>
      <c r="E132" s="2">
        <f>Tabela22567[[#This Row],[PRODUZIDAS]]*VLOOKUP(Tabela22567[[#This Row],[SKU]],Tabela24[#All],6,0)</f>
        <v>42.515000000000001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30</v>
      </c>
      <c r="E192" s="2">
        <f>Tabela22567[[#This Row],[PRODUZIDAS]]*VLOOKUP(Tabela22567[[#This Row],[SKU]],Tabela24[#All],6,0)</f>
        <v>34.775999999999996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>
        <v>15</v>
      </c>
      <c r="E195" s="2">
        <f>Tabela22567[[#This Row],[PRODUZIDAS]]*VLOOKUP(Tabela22567[[#This Row],[SKU]],Tabela24[#All],6,0)</f>
        <v>17.387999999999998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>
        <v>65</v>
      </c>
      <c r="E200" s="2">
        <f>Tabela22567[[#This Row],[PRODUZIDAS]]*VLOOKUP(Tabela22567[[#This Row],[SKU]],Tabela24[#All],6,0)</f>
        <v>75.347999999999985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13.5</v>
      </c>
      <c r="E203" s="2">
        <f>Tabela22567[[#This Row],[PRODUZIDAS]]*VLOOKUP(Tabela22567[[#This Row],[SKU]],Tabela24[#All],6,0)</f>
        <v>17.392499999999998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>
        <v>10</v>
      </c>
      <c r="E321" s="2">
        <f>Tabela22567[[#This Row],[PRODUZIDAS]]*VLOOKUP(Tabela22567[[#This Row],[SKU]],Tabela24[#All],6,0)</f>
        <v>19.708333333333329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>
        <v>2</v>
      </c>
      <c r="E357" s="2">
        <f>Tabela22567[[#This Row],[PRODUZIDAS]]*VLOOKUP(Tabela22567[[#This Row],[SKU]],Tabela24[#All],6,0)</f>
        <v>3.4090909090909087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topLeftCell="A169" workbookViewId="0">
      <selection activeCell="D182" sqref="D18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6.4450000000000003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>
        <v>2</v>
      </c>
      <c r="E181" s="2">
        <f>Tabela225678[[#This Row],[PRODUZIDAS]]*VLOOKUP(Tabela225678[[#This Row],[SKU]],Tabela24[#All],7,0)</f>
        <v>6.4450000000000003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13" workbookViewId="0">
      <selection activeCell="D322" sqref="D32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2.8422727272727268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>
        <v>5</v>
      </c>
      <c r="E321" s="2">
        <f>Tabela2256789[[#This Row],[PRODUZIDAS]]*VLOOKUP(Tabela2256789[[#This Row],[SKU]],Tabela24[#All],8,0)</f>
        <v>2.3649999999999998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>
        <v>1</v>
      </c>
      <c r="E357" s="2">
        <f>Tabela2256789[[#This Row],[PRODUZIDAS]]*VLOOKUP(Tabela2256789[[#This Row],[SKU]],Tabela24[#All],8,0)</f>
        <v>0.47727272727272724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6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683.18972467532467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13</v>
      </c>
      <c r="E68" s="2">
        <f>Tabela225678910[[#This Row],[PRODUZIDAS]]*VLOOKUP(Tabela225678910[[#This Row],[SKU]],Tabela24[#All],9,0)</f>
        <v>9.5588999999999977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>
        <v>200</v>
      </c>
      <c r="E114" s="2">
        <f>Tabela225678910[[#This Row],[PRODUZIDAS]]*VLOOKUP(Tabela225678910[[#This Row],[SKU]],Tabela24[#All],9,0)</f>
        <v>128.80000000000001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>
        <v>60</v>
      </c>
      <c r="E123" s="2">
        <f>Tabela225678910[[#This Row],[PRODUZIDAS]]*VLOOKUP(Tabela225678910[[#This Row],[SKU]],Tabela24[#All],9,0)</f>
        <v>57.974999999999994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>
        <v>300</v>
      </c>
      <c r="E193" s="2">
        <f>Tabela225678910[[#This Row],[PRODUZIDAS]]*VLOOKUP(Tabela225678910[[#This Row],[SKU]],Tabela24[#All],9,0)</f>
        <v>193.20000000000002</v>
      </c>
    </row>
    <row r="194" spans="2:5" x14ac:dyDescent="0.25">
      <c r="B194" s="3" t="s">
        <v>378</v>
      </c>
      <c r="C194" s="3" t="s">
        <v>379</v>
      </c>
      <c r="D194" s="1">
        <v>10</v>
      </c>
      <c r="E194" s="2">
        <f>Tabela225678910[[#This Row],[PRODUZIDAS]]*VLOOKUP(Tabela225678910[[#This Row],[SKU]],Tabela24[#All],9,0)</f>
        <v>6.44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Tabela225678910[[#This Row],[PRODUZIDAS]]*VLOOKUP(Tabela225678910[[#This Row],[SKU]],Tabela24[#All],9,0)</f>
        <v>9.6624999999999996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>
        <v>5</v>
      </c>
      <c r="E225" s="2">
        <f>Tabela225678910[[#This Row],[PRODUZIDAS]]*VLOOKUP(Tabela225678910[[#This Row],[SKU]],Tabela24[#All],9,0)</f>
        <v>5.1542857142857148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>
        <v>1</v>
      </c>
      <c r="E234" s="2">
        <f>Tabela225678910[[#This Row],[PRODUZIDAS]]*VLOOKUP(Tabela225678910[[#This Row],[SKU]],Tabela24[#All],9,0)</f>
        <v>1.0308571428571429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>
        <v>1</v>
      </c>
      <c r="E297" s="2">
        <f>Tabela225678910[[#This Row],[PRODUZIDAS]]*VLOOKUP(Tabela225678910[[#This Row],[SKU]],Tabela24[#All],9,0)</f>
        <v>0.81818181818181801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>
        <v>80</v>
      </c>
      <c r="E569" s="2">
        <f>Tabela225678910[[#This Row],[PRODUZIDAS]]*VLOOKUP(Tabela225678910[[#This Row],[SKU]],Tabela24[#All],9,0)</f>
        <v>77.3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>
        <v>100</v>
      </c>
      <c r="E581" s="2">
        <f>Tabela225678910[[#This Row],[PRODUZIDAS]]*VLOOKUP(Tabela225678910[[#This Row],[SKU]],Tabela24[#All],9,0)</f>
        <v>96.625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>
        <v>100</v>
      </c>
      <c r="E640" s="2">
        <f>Tabela225678910[[#This Row],[PRODUZIDAS]]*VLOOKUP(Tabela225678910[[#This Row],[SKU]],Tabela24[#All],9,0)</f>
        <v>96.625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05" workbookViewId="0">
      <selection activeCell="D231" sqref="D23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662.86485942596209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>
        <v>1</v>
      </c>
      <c r="E27" s="2">
        <f>Tabela22567891011[[#This Row],[PRODUZIDAS]]*VLOOKUP(Tabela22567891011[[#This Row],[SKU]],Tabela24[#All],10,0)</f>
        <v>0.64383561643835618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36</v>
      </c>
      <c r="E114" s="2">
        <f>Tabela22567891011[[#This Row],[PRODUZIDAS]]*VLOOKUP(Tabela22567891011[[#This Row],[SKU]],Tabela24[#All],10,0)</f>
        <v>23.184000000000001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>
        <v>57.5</v>
      </c>
      <c r="E149" s="2">
        <f>Tabela22567891011[[#This Row],[PRODUZIDAS]]*VLOOKUP(Tabela22567891011[[#This Row],[SKU]],Tabela24[#All],10,0)</f>
        <v>66.683571428571426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>
        <v>229</v>
      </c>
      <c r="E193" s="2">
        <f>Tabela22567891011[[#This Row],[PRODUZIDAS]]*VLOOKUP(Tabela22567891011[[#This Row],[SKU]],Tabela24[#All],10,0)</f>
        <v>147.476</v>
      </c>
    </row>
    <row r="194" spans="2:5" x14ac:dyDescent="0.25">
      <c r="B194" s="3" t="s">
        <v>378</v>
      </c>
      <c r="C194" s="3" t="s">
        <v>379</v>
      </c>
      <c r="D194" s="1">
        <v>17</v>
      </c>
      <c r="E194" s="2">
        <f>Tabela22567891011[[#This Row],[PRODUZIDAS]]*VLOOKUP(Tabela22567891011[[#This Row],[SKU]],Tabela24[#All],10,0)</f>
        <v>10.948</v>
      </c>
    </row>
    <row r="195" spans="2:5" x14ac:dyDescent="0.25">
      <c r="B195" s="3" t="s">
        <v>380</v>
      </c>
      <c r="C195" s="3" t="s">
        <v>381</v>
      </c>
      <c r="D195" s="1">
        <v>20</v>
      </c>
      <c r="E195" s="2">
        <f>Tabela22567891011[[#This Row],[PRODUZIDAS]]*VLOOKUP(Tabela22567891011[[#This Row],[SKU]],Tabela24[#All],10,0)</f>
        <v>12.88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10</v>
      </c>
      <c r="E197" s="2">
        <f>Tabela22567891011[[#This Row],[PRODUZIDAS]]*VLOOKUP(Tabela22567891011[[#This Row],[SKU]],Tabela24[#All],10,0)</f>
        <v>6.44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Tabela22567891011[[#This Row],[PRODUZIDAS]]*VLOOKUP(Tabela22567891011[[#This Row],[SKU]],Tabela24[#All],10,0)</f>
        <v>9.0183333333333309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40</v>
      </c>
      <c r="E230" s="2">
        <f>Tabela22567891011[[#This Row],[PRODUZIDAS]]*VLOOKUP(Tabela22567891011[[#This Row],[SKU]],Tabela24[#All],10,0)</f>
        <v>46.388571428571424</v>
      </c>
    </row>
    <row r="231" spans="2:5" x14ac:dyDescent="0.25">
      <c r="B231" s="3" t="s">
        <v>452</v>
      </c>
      <c r="C231" s="3" t="s">
        <v>453</v>
      </c>
      <c r="D231" s="1">
        <v>119</v>
      </c>
      <c r="E231" s="2">
        <f>Tabela22567891011[[#This Row],[PRODUZIDAS]]*VLOOKUP(Tabela22567891011[[#This Row],[SKU]],Tabela24[#All],10,0)</f>
        <v>138.006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>
        <v>1</v>
      </c>
      <c r="E234" s="2">
        <f>Tabela22567891011[[#This Row],[PRODUZIDAS]]*VLOOKUP(Tabela22567891011[[#This Row],[SKU]],Tabela24[#All],10,0)</f>
        <v>1.1597142857142857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>
        <v>13</v>
      </c>
      <c r="E422" s="2">
        <f>Tabela22567891011[[#This Row],[PRODUZIDAS]]*VLOOKUP(Tabela22567891011[[#This Row],[SKU]],Tabela24[#All],10,0)</f>
        <v>9.7499999999999982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>
        <v>196</v>
      </c>
      <c r="E569" s="2">
        <f>Tabela22567891011[[#This Row],[PRODUZIDAS]]*VLOOKUP(Tabela22567891011[[#This Row],[SKU]],Tabela24[#All],10,0)</f>
        <v>176.7593333333333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7.5</v>
      </c>
      <c r="E636" s="2">
        <f>Tabela22567891011[[#This Row],[PRODUZIDAS]]*VLOOKUP(Tabela22567891011[[#This Row],[SKU]],Tabela24[#All],10,0)</f>
        <v>6.763749999999999</v>
      </c>
    </row>
    <row r="637" spans="2:5" x14ac:dyDescent="0.25">
      <c r="B637" s="3" t="s">
        <v>1264</v>
      </c>
      <c r="C637" s="3" t="s">
        <v>1265</v>
      </c>
      <c r="D637" s="1">
        <v>7.5</v>
      </c>
      <c r="E637" s="2">
        <f>Tabela22567891011[[#This Row],[PRODUZIDAS]]*VLOOKUP(Tabela22567891011[[#This Row],[SKU]],Tabela24[#All],10,0)</f>
        <v>6.763749999999999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485.96407072364502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>
        <v>21.5</v>
      </c>
      <c r="E13" s="2">
        <f>Tabela2256789101112[[#This Row],[PRODUZIDAS]]*VLOOKUP(Tabela2256789101112[[#This Row],[SKU]],Tabela24[#All],11,0)</f>
        <v>16.10942028985507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>
        <v>1</v>
      </c>
      <c r="E27" s="2">
        <f>Tabela2256789101112[[#This Row],[PRODUZIDAS]]*VLOOKUP(Tabela2256789101112[[#This Row],[SKU]],Tabela24[#All],11,0)</f>
        <v>0.77260273972602722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0.5</v>
      </c>
      <c r="E58" s="2">
        <f>Tabela2256789101112[[#This Row],[PRODUZIDAS]]*VLOOKUP(Tabela2256789101112[[#This Row],[SKU]],Tabela24[#All],11,0)</f>
        <v>0.28972602739726022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36</v>
      </c>
      <c r="E114" s="2">
        <f>Tabela2256789101112[[#This Row],[PRODUZIDAS]]*VLOOKUP(Tabela2256789101112[[#This Row],[SKU]],Tabela24[#All],11,0)</f>
        <v>23.647680000000001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>
        <v>30</v>
      </c>
      <c r="E121" s="2">
        <f>Tabela2256789101112[[#This Row],[PRODUZIDAS]]*VLOOKUP(Tabela2256789101112[[#This Row],[SKU]],Tabela24[#All],11,0)</f>
        <v>21.257499999999997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>
        <v>0.5</v>
      </c>
      <c r="E145" s="2">
        <f>Tabela2256789101112[[#This Row],[PRODUZIDAS]]*VLOOKUP(Tabela2256789101112[[#This Row],[SKU]],Tabela24[#All],11,0)</f>
        <v>0.38657142857142857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>
        <v>28.5</v>
      </c>
      <c r="E152" s="2">
        <f>Tabela2256789101112[[#This Row],[PRODUZIDAS]]*VLOOKUP(Tabela2256789101112[[#This Row],[SKU]],Tabela24[#All],11,0)</f>
        <v>22.034571428571429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14.5</v>
      </c>
      <c r="E192" s="2">
        <f>Tabela2256789101112[[#This Row],[PRODUZIDAS]]*VLOOKUP(Tabela2256789101112[[#This Row],[SKU]],Tabela24[#All],11,0)</f>
        <v>9.5247600000000006</v>
      </c>
    </row>
    <row r="193" spans="2:5" x14ac:dyDescent="0.25">
      <c r="B193" s="3" t="s">
        <v>376</v>
      </c>
      <c r="C193" s="3" t="s">
        <v>377</v>
      </c>
      <c r="D193" s="1">
        <v>144</v>
      </c>
      <c r="E193" s="2">
        <f>Tabela2256789101112[[#This Row],[PRODUZIDAS]]*VLOOKUP(Tabela2256789101112[[#This Row],[SKU]],Tabela24[#All],11,0)</f>
        <v>94.590720000000005</v>
      </c>
    </row>
    <row r="194" spans="2:5" x14ac:dyDescent="0.25">
      <c r="B194" s="3" t="s">
        <v>378</v>
      </c>
      <c r="C194" s="3" t="s">
        <v>379</v>
      </c>
      <c r="D194" s="1">
        <v>71</v>
      </c>
      <c r="E194" s="2">
        <f>Tabela2256789101112[[#This Row],[PRODUZIDAS]]*VLOOKUP(Tabela2256789101112[[#This Row],[SKU]],Tabela24[#All],11,0)</f>
        <v>46.638480000000001</v>
      </c>
    </row>
    <row r="195" spans="2:5" x14ac:dyDescent="0.25">
      <c r="B195" s="3" t="s">
        <v>380</v>
      </c>
      <c r="C195" s="3" t="s">
        <v>381</v>
      </c>
      <c r="D195" s="1">
        <v>13</v>
      </c>
      <c r="E195" s="2">
        <f>Tabela2256789101112[[#This Row],[PRODUZIDAS]]*VLOOKUP(Tabela2256789101112[[#This Row],[SKU]],Tabela24[#All],11,0)</f>
        <v>8.5394400000000008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11</v>
      </c>
      <c r="E197" s="2">
        <f>Tabela2256789101112[[#This Row],[PRODUZIDAS]]*VLOOKUP(Tabela2256789101112[[#This Row],[SKU]],Tabela24[#All],11,0)</f>
        <v>7.2256800000000005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Tabela2256789101112[[#This Row],[PRODUZIDAS]]*VLOOKUP(Tabela2256789101112[[#This Row],[SKU]],Tabela24[#All],11,0)</f>
        <v>7.0858333333333325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>
        <v>40</v>
      </c>
      <c r="E230" s="2">
        <f>Tabela2256789101112[[#This Row],[PRODUZIDAS]]*VLOOKUP(Tabela2256789101112[[#This Row],[SKU]],Tabela24[#All],11,0)</f>
        <v>30.925714285714285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>
        <v>1</v>
      </c>
      <c r="E234" s="2">
        <f>Tabela2256789101112[[#This Row],[PRODUZIDAS]]*VLOOKUP(Tabela2256789101112[[#This Row],[SKU]],Tabela24[#All],11,0)</f>
        <v>0.77314285714285713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>
        <v>13</v>
      </c>
      <c r="E422" s="2">
        <f>Tabela2256789101112[[#This Row],[PRODUZIDAS]]*VLOOKUP(Tabela2256789101112[[#This Row],[SKU]],Tabela24[#All],11,0)</f>
        <v>4.6583333333333323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>
        <v>51.5</v>
      </c>
      <c r="E557" s="2">
        <f>Tabela2256789101112[[#This Row],[PRODUZIDAS]]*VLOOKUP(Tabela2256789101112[[#This Row],[SKU]],Tabela24[#All],11,0)</f>
        <v>33.829320000000003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>
        <v>121</v>
      </c>
      <c r="E569" s="2">
        <f>Tabela2256789101112[[#This Row],[PRODUZIDAS]]*VLOOKUP(Tabela2256789101112[[#This Row],[SKU]],Tabela24[#All],11,0)</f>
        <v>85.738583333333324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>
        <v>102.5</v>
      </c>
      <c r="E626" s="2">
        <f>Tabela2256789101112[[#This Row],[PRODUZIDAS]]*VLOOKUP(Tabela2256789101112[[#This Row],[SKU]],Tabela24[#All],11,0)</f>
        <v>67.330200000000005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>
        <v>6.5</v>
      </c>
      <c r="E636" s="2">
        <f>Tabela2256789101112[[#This Row],[PRODUZIDAS]]*VLOOKUP(Tabela2256789101112[[#This Row],[SKU]],Tabela24[#All],11,0)</f>
        <v>4.6057916666666658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801.58487937689642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>
        <v>56.5</v>
      </c>
      <c r="E13" s="2">
        <f>Tabela225678910111213[[#This Row],[PRODUZIDAS]]*VLOOKUP(Tabela225678910111213[[#This Row],[SKU]],Tabela24[#All],12,0)</f>
        <v>65.42536231884057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>
        <v>87.5</v>
      </c>
      <c r="E26" s="2">
        <f>Tabela225678910111213[[#This Row],[PRODUZIDAS]]*VLOOKUP(Tabela225678910111213[[#This Row],[SKU]],Tabela24[#All],12,0)</f>
        <v>95.770547945205465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>
        <v>30</v>
      </c>
      <c r="E55" s="2">
        <f>Tabela225678910111213[[#This Row],[PRODUZIDAS]]*VLOOKUP(Tabela225678910111213[[#This Row],[SKU]],Tabela24[#All],12,0)</f>
        <v>30.904109589041095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>
        <v>88.5</v>
      </c>
      <c r="E109" s="2">
        <f>Tabela225678910111213[[#This Row],[PRODUZIDAS]]*VLOOKUP(Tabela225678910111213[[#This Row],[SKU]],Tabela24[#All],12,0)</f>
        <v>96.88979999999998</v>
      </c>
    </row>
    <row r="110" spans="2:5" x14ac:dyDescent="0.25">
      <c r="B110" s="3" t="s">
        <v>210</v>
      </c>
      <c r="C110" s="3" t="s">
        <v>211</v>
      </c>
      <c r="D110" s="1">
        <v>36</v>
      </c>
      <c r="E110" s="2">
        <f>Tabela225678910111213[[#This Row],[PRODUZIDAS]]*VLOOKUP(Tabela225678910111213[[#This Row],[SKU]],Tabela24[#All],12,0)</f>
        <v>39.41279999999999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>
        <v>71.5</v>
      </c>
      <c r="E114" s="2">
        <f>Tabela225678910111213[[#This Row],[PRODUZIDAS]]*VLOOKUP(Tabela225678910111213[[#This Row],[SKU]],Tabela24[#All],12,0)</f>
        <v>78.278199999999984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>
        <v>90</v>
      </c>
      <c r="E120" s="2">
        <f>Tabela225678910111213[[#This Row],[PRODUZIDAS]]*VLOOKUP(Tabela225678910111213[[#This Row],[SKU]],Tabela24[#All],12,0)</f>
        <v>81.164999999999978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35.5</v>
      </c>
      <c r="E144" s="2">
        <f>Tabela225678910111213[[#This Row],[PRODUZIDAS]]*VLOOKUP(Tabela225678910111213[[#This Row],[SKU]],Tabela24[#All],12,0)</f>
        <v>38.882642857142855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>
        <v>33.5</v>
      </c>
      <c r="E154" s="2">
        <f>Tabela225678910111213[[#This Row],[PRODUZIDAS]]*VLOOKUP(Tabela225678910111213[[#This Row],[SKU]],Tabela24[#All],12,0)</f>
        <v>36.692071428571424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59</v>
      </c>
      <c r="E192" s="2">
        <f>Tabela225678910111213[[#This Row],[PRODUZIDAS]]*VLOOKUP(Tabela225678910111213[[#This Row],[SKU]],Tabela24[#All],12,0)</f>
        <v>64.593199999999982</v>
      </c>
    </row>
    <row r="193" spans="2:5" x14ac:dyDescent="0.25">
      <c r="B193" s="3" t="s">
        <v>376</v>
      </c>
      <c r="C193" s="3" t="s">
        <v>377</v>
      </c>
      <c r="D193" s="1">
        <v>20</v>
      </c>
      <c r="E193" s="2">
        <f>Tabela225678910111213[[#This Row],[PRODUZIDAS]]*VLOOKUP(Tabela225678910111213[[#This Row],[SKU]],Tabela24[#All],12,0)</f>
        <v>21.895999999999994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Tabela225678910111213[[#This Row],[PRODUZIDAS]]*VLOOKUP(Tabela225678910111213[[#This Row],[SKU]],Tabela24[#All],12,0)</f>
        <v>9.0183333333333309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>
        <v>40</v>
      </c>
      <c r="E230" s="2">
        <f>Tabela225678910111213[[#This Row],[PRODUZIDAS]]*VLOOKUP(Tabela225678910111213[[#This Row],[SKU]],Tabela24[#All],12,0)</f>
        <v>43.811428571428564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>
        <v>13</v>
      </c>
      <c r="E422" s="2">
        <f>Tabela225678910111213[[#This Row],[PRODUZIDAS]]*VLOOKUP(Tabela225678910111213[[#This Row],[SKU]],Tabela24[#All],12,0)</f>
        <v>7.0416666666666661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>
        <v>78.5</v>
      </c>
      <c r="E626" s="2">
        <f>Tabela225678910111213[[#This Row],[PRODUZIDAS]]*VLOOKUP(Tabela225678910111213[[#This Row],[SKU]],Tabela24[#All],12,0)</f>
        <v>85.941799999999986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6.5</v>
      </c>
      <c r="E636" s="2">
        <f>Tabela225678910111213[[#This Row],[PRODUZIDAS]]*VLOOKUP(Tabela225678910111213[[#This Row],[SKU]],Tabela24[#All],12,0)</f>
        <v>5.8619166666666658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1203.942890427976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>
        <v>96</v>
      </c>
      <c r="E12" s="2">
        <f>Tabela22567891011121314[[#This Row],[PRODUZIDAS]]*VLOOKUP(Tabela22567891011121314[[#This Row],[SKU]],Tabela24[#All],13,0)</f>
        <v>117.70434782608696</v>
      </c>
    </row>
    <row r="13" spans="2:9" x14ac:dyDescent="0.25">
      <c r="B13" s="3" t="s">
        <v>16</v>
      </c>
      <c r="C13" s="3" t="s">
        <v>17</v>
      </c>
      <c r="D13" s="1">
        <v>104</v>
      </c>
      <c r="E13" s="2">
        <f>Tabela22567891011121314[[#This Row],[PRODUZIDAS]]*VLOOKUP(Tabela22567891011121314[[#This Row],[SKU]],Tabela24[#All],13,0)</f>
        <v>127.51304347826087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>
        <v>36</v>
      </c>
      <c r="E16" s="2">
        <f>Tabela22567891011121314[[#This Row],[PRODUZIDAS]]*VLOOKUP(Tabela22567891011121314[[#This Row],[SKU]],Tabela24[#All],13,0)</f>
        <v>44.139130434782608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>
        <v>18</v>
      </c>
      <c r="E27" s="2">
        <f>Tabela22567891011121314[[#This Row],[PRODUZIDAS]]*VLOOKUP(Tabela22567891011121314[[#This Row],[SKU]],Tabela24[#All],13,0)</f>
        <v>20.860273972602737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>
        <v>100</v>
      </c>
      <c r="E30" s="2">
        <f>Tabela22567891011121314[[#This Row],[PRODUZIDAS]]*VLOOKUP(Tabela22567891011121314[[#This Row],[SKU]],Tabela24[#All],13,0)</f>
        <v>115.89041095890408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>
        <v>100</v>
      </c>
      <c r="E33" s="2">
        <f>Tabela22567891011121314[[#This Row],[PRODUZIDAS]]*VLOOKUP(Tabela22567891011121314[[#This Row],[SKU]],Tabela24[#All],13,0)</f>
        <v>115.89041095890408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>
        <v>22</v>
      </c>
      <c r="E55" s="2">
        <f>Tabela22567891011121314[[#This Row],[PRODUZIDAS]]*VLOOKUP(Tabela22567891011121314[[#This Row],[SKU]],Tabela24[#All],13,0)</f>
        <v>25.4958904109589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>
        <v>50</v>
      </c>
      <c r="E57" s="2">
        <f>Tabela22567891011121314[[#This Row],[PRODUZIDAS]]*VLOOKUP(Tabela22567891011121314[[#This Row],[SKU]],Tabela24[#All],13,0)</f>
        <v>57.945205479452042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50</v>
      </c>
      <c r="E62" s="2">
        <f>Tabela22567891011121314[[#This Row],[PRODUZIDAS]]*VLOOKUP(Tabela22567891011121314[[#This Row],[SKU]],Tabela24[#All],13,0)</f>
        <v>57.945205479452042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12</v>
      </c>
      <c r="E75" s="2">
        <f>Tabela22567891011121314[[#This Row],[PRODUZIDAS]]*VLOOKUP(Tabela22567891011121314[[#This Row],[SKU]],Tabela24[#All],13,0)</f>
        <v>13.931999999999999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>
        <v>87</v>
      </c>
      <c r="E109" s="2">
        <f>Tabela22567891011121314[[#This Row],[PRODUZIDAS]]*VLOOKUP(Tabela22567891011121314[[#This Row],[SKU]],Tabela24[#All],13,0)</f>
        <v>100.85039999999998</v>
      </c>
    </row>
    <row r="110" spans="2:5" x14ac:dyDescent="0.25">
      <c r="B110" s="3" t="s">
        <v>210</v>
      </c>
      <c r="C110" s="3" t="s">
        <v>211</v>
      </c>
      <c r="D110" s="1">
        <v>56</v>
      </c>
      <c r="E110" s="2">
        <f>Tabela22567891011121314[[#This Row],[PRODUZIDAS]]*VLOOKUP(Tabela22567891011121314[[#This Row],[SKU]],Tabela24[#All],13,0)</f>
        <v>64.915199999999984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>
        <v>87</v>
      </c>
      <c r="E120" s="2">
        <f>Tabela22567891011121314[[#This Row],[PRODUZIDAS]]*VLOOKUP(Tabela22567891011121314[[#This Row],[SKU]],Tabela24[#All],13,0)</f>
        <v>100.87649999999998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>
        <v>29</v>
      </c>
      <c r="E133" s="2">
        <f>Tabela22567891011121314[[#This Row],[PRODUZIDAS]]*VLOOKUP(Tabela22567891011121314[[#This Row],[SKU]],Tabela24[#All],13,0)</f>
        <v>33.625499999999995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19</v>
      </c>
      <c r="E144" s="2">
        <f>Tabela22567891011121314[[#This Row],[PRODUZIDAS]]*VLOOKUP(Tabela22567891011121314[[#This Row],[SKU]],Tabela24[#All],13,0)</f>
        <v>22.034571428571429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4</v>
      </c>
      <c r="E146" s="2">
        <f>Tabela22567891011121314[[#This Row],[PRODUZIDAS]]*VLOOKUP(Tabela22567891011121314[[#This Row],[SKU]],Tabela24[#All],13,0)</f>
        <v>4.6388571428571428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93</v>
      </c>
      <c r="E192" s="2">
        <f>Tabela22567891011121314[[#This Row],[PRODUZIDAS]]*VLOOKUP(Tabela22567891011121314[[#This Row],[SKU]],Tabela24[#All],13,0)</f>
        <v>107.80559999999998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14</v>
      </c>
      <c r="E197" s="2">
        <f>Tabela22567891011121314[[#This Row],[PRODUZIDAS]]*VLOOKUP(Tabela22567891011121314[[#This Row],[SKU]],Tabela24[#All],13,0)</f>
        <v>16.228799999999996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9</v>
      </c>
      <c r="E203" s="2">
        <f>Tabela22567891011121314[[#This Row],[PRODUZIDAS]]*VLOOKUP(Tabela22567891011121314[[#This Row],[SKU]],Tabela24[#All],13,0)</f>
        <v>10.435499999999998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Tabela22567891011121314[[#This Row],[PRODUZIDAS]]*VLOOKUP(Tabela22567891011121314[[#This Row],[SKU]],Tabela24[#All],13,0)</f>
        <v>11.597142857142856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22</v>
      </c>
      <c r="E626" s="2">
        <f>Tabela22567891011121314[[#This Row],[PRODUZIDAS]]*VLOOKUP(Tabela22567891011121314[[#This Row],[SKU]],Tabela24[#All],13,0)</f>
        <v>25.502399999999994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7</v>
      </c>
      <c r="E636" s="2">
        <f>Tabela22567891011121314[[#This Row],[PRODUZIDAS]]*VLOOKUP(Tabela22567891011121314[[#This Row],[SKU]],Tabela24[#All],13,0)</f>
        <v>8.1164999999999985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267.54286453955024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>
        <v>96</v>
      </c>
      <c r="E12" s="2">
        <f>Tabela2256789101112131415[[#This Row],[PRODUZIDAS]]*VLOOKUP(Tabela2256789101112131415[[#This Row],[SKU]],Tabela24[#All],14,0)</f>
        <v>26.156521739130433</v>
      </c>
    </row>
    <row r="13" spans="2:9" x14ac:dyDescent="0.25">
      <c r="B13" s="3" t="s">
        <v>16</v>
      </c>
      <c r="C13" s="3" t="s">
        <v>17</v>
      </c>
      <c r="D13" s="1">
        <v>104</v>
      </c>
      <c r="E13" s="2">
        <f>Tabela2256789101112131415[[#This Row],[PRODUZIDAS]]*VLOOKUP(Tabela2256789101112131415[[#This Row],[SKU]],Tabela24[#All],14,0)</f>
        <v>28.33623188405797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>
        <v>36</v>
      </c>
      <c r="E16" s="2">
        <f>Tabela2256789101112131415[[#This Row],[PRODUZIDAS]]*VLOOKUP(Tabela2256789101112131415[[#This Row],[SKU]],Tabela24[#All],14,0)</f>
        <v>9.8086956521739133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>
        <v>18</v>
      </c>
      <c r="E27" s="2">
        <f>Tabela2256789101112131415[[#This Row],[PRODUZIDAS]]*VLOOKUP(Tabela2256789101112131415[[#This Row],[SKU]],Tabela24[#All],14,0)</f>
        <v>4.6356164383561644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>
        <v>100</v>
      </c>
      <c r="E30" s="2">
        <f>Tabela2256789101112131415[[#This Row],[PRODUZIDAS]]*VLOOKUP(Tabela2256789101112131415[[#This Row],[SKU]],Tabela24[#All],14,0)</f>
        <v>25.753424657534246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>
        <v>100</v>
      </c>
      <c r="E33" s="2">
        <f>Tabela2256789101112131415[[#This Row],[PRODUZIDAS]]*VLOOKUP(Tabela2256789101112131415[[#This Row],[SKU]],Tabela24[#All],14,0)</f>
        <v>25.753424657534246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>
        <v>22</v>
      </c>
      <c r="E55" s="2">
        <f>Tabela2256789101112131415[[#This Row],[PRODUZIDAS]]*VLOOKUP(Tabela2256789101112131415[[#This Row],[SKU]],Tabela24[#All],14,0)</f>
        <v>5.6657534246575345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>
        <v>50</v>
      </c>
      <c r="E57" s="2">
        <f>Tabela2256789101112131415[[#This Row],[PRODUZIDAS]]*VLOOKUP(Tabela2256789101112131415[[#This Row],[SKU]],Tabela24[#All],14,0)</f>
        <v>12.876712328767123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50</v>
      </c>
      <c r="E62" s="2">
        <f>Tabela2256789101112131415[[#This Row],[PRODUZIDAS]]*VLOOKUP(Tabela2256789101112131415[[#This Row],[SKU]],Tabela24[#All],14,0)</f>
        <v>12.876712328767123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12</v>
      </c>
      <c r="E75" s="2">
        <f>Tabela2256789101112131415[[#This Row],[PRODUZIDAS]]*VLOOKUP(Tabela2256789101112131415[[#This Row],[SKU]],Tabela24[#All],14,0)</f>
        <v>3.0960000000000001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>
        <v>87</v>
      </c>
      <c r="E109" s="2">
        <f>Tabela2256789101112131415[[#This Row],[PRODUZIDAS]]*VLOOKUP(Tabela2256789101112131415[[#This Row],[SKU]],Tabela24[#All],14,0)</f>
        <v>22.411200000000001</v>
      </c>
    </row>
    <row r="110" spans="2:5" x14ac:dyDescent="0.25">
      <c r="B110" s="3" t="s">
        <v>210</v>
      </c>
      <c r="C110" s="3" t="s">
        <v>211</v>
      </c>
      <c r="D110" s="1">
        <v>56</v>
      </c>
      <c r="E110" s="2">
        <f>Tabela2256789101112131415[[#This Row],[PRODUZIDAS]]*VLOOKUP(Tabela2256789101112131415[[#This Row],[SKU]],Tabela24[#All],14,0)</f>
        <v>14.425599999999999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>
        <v>87</v>
      </c>
      <c r="E120" s="2">
        <f>Tabela2256789101112131415[[#This Row],[PRODUZIDAS]]*VLOOKUP(Tabela2256789101112131415[[#This Row],[SKU]],Tabela24[#All],14,0)</f>
        <v>22.416999999999998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>
        <v>29</v>
      </c>
      <c r="E133" s="2">
        <f>Tabela2256789101112131415[[#This Row],[PRODUZIDAS]]*VLOOKUP(Tabela2256789101112131415[[#This Row],[SKU]],Tabela24[#All],14,0)</f>
        <v>7.4723333333333333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19</v>
      </c>
      <c r="E144" s="2">
        <f>Tabela2256789101112131415[[#This Row],[PRODUZIDAS]]*VLOOKUP(Tabela2256789101112131415[[#This Row],[SKU]],Tabela24[#All],14,0)</f>
        <v>4.8965714285714288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4</v>
      </c>
      <c r="E146" s="2">
        <f>Tabela2256789101112131415[[#This Row],[PRODUZIDAS]]*VLOOKUP(Tabela2256789101112131415[[#This Row],[SKU]],Tabela24[#All],14,0)</f>
        <v>1.0308571428571429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93</v>
      </c>
      <c r="E192" s="2">
        <f>Tabela2256789101112131415[[#This Row],[PRODUZIDAS]]*VLOOKUP(Tabela2256789101112131415[[#This Row],[SKU]],Tabela24[#All],14,0)</f>
        <v>23.956800000000001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14</v>
      </c>
      <c r="E197" s="2">
        <f>Tabela2256789101112131415[[#This Row],[PRODUZIDAS]]*VLOOKUP(Tabela2256789101112131415[[#This Row],[SKU]],Tabela24[#All],14,0)</f>
        <v>3.6063999999999998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9</v>
      </c>
      <c r="E203" s="2">
        <f>Tabela2256789101112131415[[#This Row],[PRODUZIDAS]]*VLOOKUP(Tabela2256789101112131415[[#This Row],[SKU]],Tabela24[#All],14,0)</f>
        <v>2.319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10</v>
      </c>
      <c r="E230" s="2">
        <f>Tabela2256789101112131415[[#This Row],[PRODUZIDAS]]*VLOOKUP(Tabela2256789101112131415[[#This Row],[SKU]],Tabela24[#All],14,0)</f>
        <v>2.5771428571428574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22</v>
      </c>
      <c r="E626" s="2">
        <f>Tabela2256789101112131415[[#This Row],[PRODUZIDAS]]*VLOOKUP(Tabela2256789101112131415[[#This Row],[SKU]],Tabela24[#All],14,0)</f>
        <v>5.6672000000000002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7</v>
      </c>
      <c r="E636" s="2">
        <f>Tabela2256789101112131415[[#This Row],[PRODUZIDAS]]*VLOOKUP(Tabela2256789101112131415[[#This Row],[SKU]],Tabela24[#All],14,0)</f>
        <v>1.8036666666666665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2025-05-01T20:00:26Z</dcterms:modified>
</cp:coreProperties>
</file>