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C552F6EF-F05B-400A-AF3A-46F01911945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<sst xmlns="http://schemas.openxmlformats.org/spreadsheetml/2006/main" count="26032" uniqueCount="1899">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</sst>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45757</v>
      </c>
      <c r="C2" s="31"/>
      <c r="D2" s="33">
        <f>SUM(Tabela15[VALOR])</f>
        <v>5935.7666143136112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219.25368995816575</v>
      </c>
      <c r="D7" s="26"/>
      <c r="E7" s="26">
        <f>Tabela15[[#This Row],[VALOR]]-Tabela15[[#This Row],[Custo Setor]]</f>
        <v>219.25368995816575</v>
      </c>
    </row>
    <row r="8" spans="2:5" x14ac:dyDescent="0.25">
      <c r="B8" t="s">
        <v>1883</v>
      </c>
      <c r="C8" s="21">
        <f t="array" ref="C8">'2 - CORTE VOIL'!G4</f>
        <v>653.13017142857143</v>
      </c>
      <c r="D8" s="26"/>
      <c r="E8" s="26">
        <f>Tabela15[[#This Row],[VALOR]]-Tabela15[[#This Row],[Custo Setor]]</f>
        <v>653.13017142857143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918.56734112554102</v>
      </c>
      <c r="D10" s="26"/>
      <c r="E10" s="26">
        <f>Tabela15[[#This Row],[VALOR]]-Tabela15[[#This Row],[Custo Setor]]</f>
        <v>918.56734112554102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1.4318181818181817</v>
      </c>
      <c r="D12" s="26"/>
      <c r="E12" s="26">
        <f>Tabela15[[#This Row],[VALOR]]-Tabela15[[#This Row],[Custo Setor]]</f>
        <v>1.4318181818181817</v>
      </c>
    </row>
    <row r="13" spans="2:5" x14ac:dyDescent="0.25">
      <c r="B13" t="s">
        <v>1888</v>
      </c>
      <c r="C13" s="21">
        <f t="array" ref="C13">'7 - PALETEIRA'!G4</f>
        <v>789.91805143367674</v>
      </c>
      <c r="D13" s="26"/>
      <c r="E13" s="26">
        <f>Tabela15[[#This Row],[VALOR]]-Tabela15[[#This Row],[Custo Setor]]</f>
        <v>789.91805143367674</v>
      </c>
    </row>
    <row r="14" spans="2:5" x14ac:dyDescent="0.25">
      <c r="B14" t="s">
        <v>1889</v>
      </c>
      <c r="C14" s="21">
        <f>'8 - ACABAMENTO'!G4</f>
        <v>677.21087939958591</v>
      </c>
      <c r="D14" s="26"/>
      <c r="E14" s="26">
        <f>Tabela15[[#This Row],[VALOR]]-Tabela15[[#This Row],[Custo Setor]]</f>
        <v>677.21087939958591</v>
      </c>
    </row>
    <row r="15" spans="2:5" x14ac:dyDescent="0.25">
      <c r="B15" t="s">
        <v>1890</v>
      </c>
      <c r="C15" s="21">
        <f t="array" ref="C15">'9 - FURO'!G4</f>
        <v>525.37232716826657</v>
      </c>
      <c r="D15" s="26"/>
      <c r="E15" s="26">
        <f>Tabela15[[#This Row],[VALOR]]-Tabela15[[#This Row],[Custo Setor]]</f>
        <v>525.37232716826657</v>
      </c>
    </row>
    <row r="16" spans="2:5" x14ac:dyDescent="0.25">
      <c r="B16" t="s">
        <v>1891</v>
      </c>
      <c r="C16" s="21">
        <f t="array" ref="C16">'10 - ILHOS'!G4</f>
        <v>1141.5343512735626</v>
      </c>
      <c r="D16" s="26"/>
      <c r="E16" s="26">
        <f>Tabela15[[#This Row],[VALOR]]-Tabela15[[#This Row],[Custo Setor]]</f>
        <v>1141.5343512735626</v>
      </c>
    </row>
    <row r="17" spans="2:5" x14ac:dyDescent="0.25">
      <c r="B17" t="s">
        <v>1892</v>
      </c>
      <c r="C17" s="21">
        <f t="array" ref="C17">'11 - DOBRA'!G4</f>
        <v>825.83016900907285</v>
      </c>
      <c r="D17" s="26"/>
      <c r="E17" s="26">
        <f>Tabela15[[#This Row],[VALOR]]-Tabela15[[#This Row],[Custo Setor]]</f>
        <v>825.83016900907285</v>
      </c>
    </row>
    <row r="18" spans="2:5" x14ac:dyDescent="0.25">
      <c r="B18" t="s">
        <v>1893</v>
      </c>
      <c r="C18" s="21">
        <f t="array" ref="C18">'12 - EMBALAGEM'!G4</f>
        <v>183.51781533534961</v>
      </c>
      <c r="D18" s="26"/>
      <c r="E18" s="26">
        <f>Tabela15[[#This Row],[VALOR]]-Tabela15[[#This Row],[Custo Setor]]</f>
        <v>183.51781533534961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5935.7666143136112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29" workbookViewId="0">
      <selection activeCell="D538" sqref="D53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219.25368995816575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>
        <v>40</v>
      </c>
      <c r="E8" s="2">
        <f>Tabela2[[#This Row],[PRODUZIDAS]]*VLOOKUP(Tabela2[[#This Row],[SKU]],Tabela24[#All],3,0)</f>
        <v>13.623188405797102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10</v>
      </c>
      <c r="E16" s="2">
        <f>Tabela2[[#This Row],[PRODUZIDAS]]*VLOOKUP(Tabela2[[#This Row],[SKU]],Tabela24[#All],3,0)</f>
        <v>4.7681159420289854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12</v>
      </c>
      <c r="E26" s="2">
        <f>Tabela2[[#This Row],[PRODUZIDAS]]*VLOOKUP(Tabela2[[#This Row],[SKU]],Tabela24[#All],3,0)</f>
        <v>3.0904109589041093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80</v>
      </c>
      <c r="E71" s="2">
        <f>Tabela2[[#This Row],[PRODUZIDAS]]*VLOOKUP(Tabela2[[#This Row],[SKU]],Tabela24[#All],3,0)</f>
        <v>21.671999999999997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>
        <v>10</v>
      </c>
      <c r="E76" s="2">
        <f>Tabela2[[#This Row],[PRODUZIDAS]]*VLOOKUP(Tabela2[[#This Row],[SKU]],Tabela24[#All],3,0)</f>
        <v>2.7089999999999996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>
        <v>180</v>
      </c>
      <c r="E153" s="2">
        <f>Tabela2[[#This Row],[PRODUZIDAS]]*VLOOKUP(Tabela2[[#This Row],[SKU]],Tabela24[#All],3,0)</f>
        <v>57.985714285714295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155</v>
      </c>
      <c r="E193" s="2">
        <f>Tabela2[[#This Row],[PRODUZIDAS]]*VLOOKUP(Tabela2[[#This Row],[SKU]],Tabela24[#All],3,0)</f>
        <v>23.956799999999998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>
        <v>60</v>
      </c>
      <c r="E206" s="2">
        <f>Tabela2[[#This Row],[PRODUZIDAS]]*VLOOKUP(Tabela2[[#This Row],[SKU]],Tabela24[#All],3,0)</f>
        <v>19.324999999999999</v>
      </c>
    </row>
    <row r="207" spans="2:5" x14ac:dyDescent="0.25">
      <c r="B207" s="3" t="s">
        <v>404</v>
      </c>
      <c r="C207" s="3" t="s">
        <v>405</v>
      </c>
      <c r="D207" s="1">
        <v>40</v>
      </c>
      <c r="E207" s="2">
        <f>Tabela2[[#This Row],[PRODUZIDAS]]*VLOOKUP(Tabela2[[#This Row],[SKU]],Tabela24[#All],3,0)</f>
        <v>12.926421404682277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>
        <v>4</v>
      </c>
      <c r="E520" s="2">
        <f>Tabela2[[#This Row],[PRODUZIDAS]]*VLOOKUP(Tabela2[[#This Row],[SKU]],Tabela24[#All],3,0)</f>
        <v>3.8359999999999994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>
        <v>4</v>
      </c>
      <c r="E538" s="2">
        <f>Tabela2[[#This Row],[PRODUZIDAS]]*VLOOKUP(Tabela2[[#This Row],[SKU]],Tabela24[#All],3,0)</f>
        <v>3.8181818181818179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>
        <v>160</v>
      </c>
      <c r="E656" s="2">
        <f>Tabela2[[#This Row],[PRODUZIDAS]]*VLOOKUP(Tabela2[[#This Row],[SKU]],Tabela24[#All],3,0)</f>
        <v>51.542857142857144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653.13017142857143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>
        <v>200</v>
      </c>
      <c r="E120" s="2">
        <f>Tabela225[[#This Row],[PRODUZIDAS]]*VLOOKUP(Tabela225[[#This Row],[SKU]],Tabela24[#All],4,0)</f>
        <v>185.51999999999998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108.5</v>
      </c>
      <c r="E193" s="2">
        <f>Tabela225[[#This Row],[PRODUZIDAS]]*VLOOKUP(Tabela225[[#This Row],[SKU]],Tabela24[#All],4,0)</f>
        <v>58.694159999999997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106.5</v>
      </c>
      <c r="E200" s="2">
        <f>Tabela225[[#This Row],[PRODUZIDAS]]*VLOOKUP(Tabela225[[#This Row],[SKU]],Tabela24[#All],4,0)</f>
        <v>57.61224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>
        <v>72</v>
      </c>
      <c r="E206" s="2">
        <f>Tabela225[[#This Row],[PRODUZIDAS]]*VLOOKUP(Tabela225[[#This Row],[SKU]],Tabela24[#All],4,0)</f>
        <v>66.787199999999984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>
        <v>192</v>
      </c>
      <c r="E225" s="2">
        <f>Tabela225[[#This Row],[PRODUZIDAS]]*VLOOKUP(Tabela225[[#This Row],[SKU]],Tabela24[#All],4,0)</f>
        <v>284.51657142857141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13" workbookViewId="0">
      <selection activeCell="D121" sqref="D1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918.56734112554102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15</v>
      </c>
      <c r="E108" s="2">
        <f>Tabela22567[[#This Row],[PRODUZIDAS]]*VLOOKUP(Tabela22567[[#This Row],[SKU]],Tabela24[#All],6,0)</f>
        <v>17.387999999999998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27.5</v>
      </c>
      <c r="E114" s="2">
        <f>Tabela22567[[#This Row],[PRODUZIDAS]]*VLOOKUP(Tabela22567[[#This Row],[SKU]],Tabela24[#All],6,0)</f>
        <v>31.877999999999993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232.5</v>
      </c>
      <c r="E120" s="2">
        <f>Tabela22567[[#This Row],[PRODUZIDAS]]*VLOOKUP(Tabela22567[[#This Row],[SKU]],Tabela24[#All],6,0)</f>
        <v>299.53750000000002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92.5</v>
      </c>
      <c r="E132" s="2">
        <f>Tabela22567[[#This Row],[PRODUZIDAS]]*VLOOKUP(Tabela22567[[#This Row],[SKU]],Tabela24[#All],6,0)</f>
        <v>119.17083333333333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43</v>
      </c>
      <c r="E146" s="2">
        <f>Tabela22567[[#This Row],[PRODUZIDAS]]*VLOOKUP(Tabela22567[[#This Row],[SKU]],Tabela24[#All],6,0)</f>
        <v>55.408571428571435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336.5</v>
      </c>
      <c r="E200" s="2">
        <f>Tabela22567[[#This Row],[PRODUZIDAS]]*VLOOKUP(Tabela22567[[#This Row],[SKU]],Tabela24[#All],6,0)</f>
        <v>390.07079999999991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Tabela22567[[#This Row],[PRODUZIDAS]]*VLOOKUP(Tabela22567[[#This Row],[SKU]],Tabela24[#All],6,0)</f>
        <v>5.1136363636363633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9" workbookViewId="0">
      <selection activeCell="D294" sqref="D2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1.4318181818181817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Tabela2256789[[#This Row],[PRODUZIDAS]]*VLOOKUP(Tabela2256789[[#This Row],[SKU]],Tabela24[#All],8,0)</f>
        <v>1.4318181818181817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8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789.91805143367674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</v>
      </c>
      <c r="E6" s="2">
        <f>Tabela225678910[[#This Row],[PRODUZIDAS]]*VLOOKUP(Tabela225678910[[#This Row],[SKU]],Tabela24[#All],9,0)</f>
        <v>0.81739130434782592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>
        <v>5.5</v>
      </c>
      <c r="E12" s="2">
        <f>Tabela225678910[[#This Row],[PRODUZIDAS]]*VLOOKUP(Tabela225678910[[#This Row],[SKU]],Tabela24[#All],9,0)</f>
        <v>2.2478260869565214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60</v>
      </c>
      <c r="E16" s="2">
        <f>Tabela225678910[[#This Row],[PRODUZIDAS]]*VLOOKUP(Tabela225678910[[#This Row],[SKU]],Tabela24[#All],9,0)</f>
        <v>24.521739130434778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13.5</v>
      </c>
      <c r="E62" s="2">
        <f>Tabela225678910[[#This Row],[PRODUZIDAS]]*VLOOKUP(Tabela225678910[[#This Row],[SKU]],Tabela24[#All],9,0)</f>
        <v>9.0394520547945216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200</v>
      </c>
      <c r="E108" s="2">
        <f>Tabela225678910[[#This Row],[PRODUZIDAS]]*VLOOKUP(Tabela225678910[[#This Row],[SKU]],Tabela24[#All],9,0)</f>
        <v>128.80000000000001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180</v>
      </c>
      <c r="E110" s="2">
        <f>Tabela225678910[[#This Row],[PRODUZIDAS]]*VLOOKUP(Tabela225678910[[#This Row],[SKU]],Tabela24[#All],9,0)</f>
        <v>115.92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20</v>
      </c>
      <c r="E120" s="2">
        <f>Tabela225678910[[#This Row],[PRODUZIDAS]]*VLOOKUP(Tabela225678910[[#This Row],[SKU]],Tabela24[#All],9,0)</f>
        <v>19.324999999999999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60</v>
      </c>
      <c r="E146" s="2">
        <f>Tabela225678910[[#This Row],[PRODUZIDAS]]*VLOOKUP(Tabela225678910[[#This Row],[SKU]],Tabela24[#All],9,0)</f>
        <v>61.851428571428578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204</v>
      </c>
      <c r="E150" s="2">
        <f>Tabela225678910[[#This Row],[PRODUZIDAS]]*VLOOKUP(Tabela225678910[[#This Row],[SKU]],Tabela24[#All],9,0)</f>
        <v>210.29485714285715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Tabela225678910[[#This Row],[PRODUZIDAS]]*VLOOKUP(Tabela225678910[[#This Row],[SKU]],Tabela24[#All],9,0)</f>
        <v>25.76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Tabela225678910[[#This Row],[PRODUZIDAS]]*VLOOKUP(Tabela225678910[[#This Row],[SKU]],Tabela24[#All],9,0)</f>
        <v>19.324999999999999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10</v>
      </c>
      <c r="E225" s="2">
        <f>Tabela225678910[[#This Row],[PRODUZIDAS]]*VLOOKUP(Tabela225678910[[#This Row],[SKU]],Tabela24[#All],9,0)</f>
        <v>10.30857142857143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Tabela225678910[[#This Row],[PRODUZIDAS]]*VLOOKUP(Tabela225678910[[#This Row],[SKU]],Tabela24[#All],9,0)</f>
        <v>51.542857142857144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Tabela225678910[[#This Row],[PRODUZIDAS]]*VLOOKUP(Tabela225678910[[#This Row],[SKU]],Tabela24[#All],9,0)</f>
        <v>10.30857142857143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>
        <v>50</v>
      </c>
      <c r="E637" s="2">
        <f>Tabela225678910[[#This Row],[PRODUZIDAS]]*VLOOKUP(Tabela225678910[[#This Row],[SKU]],Tabela24[#All],9,0)</f>
        <v>48.3125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50</v>
      </c>
      <c r="E660" s="2">
        <f>Tabela225678910[[#This Row],[PRODUZIDAS]]*VLOOKUP(Tabela225678910[[#This Row],[SKU]],Tabela24[#All],9,0)</f>
        <v>51.542857142857144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677.21087939958591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2</v>
      </c>
      <c r="E11" s="2">
        <f>Tabela22567891011[[#This Row],[PRODUZIDAS]]*VLOOKUP(Tabela22567891011[[#This Row],[SKU]],Tabela24[#All],10,0)</f>
        <v>0.81739130434782592</v>
      </c>
    </row>
    <row r="12" spans="2:9" x14ac:dyDescent="0.25">
      <c r="B12" s="3" t="s">
        <v>14</v>
      </c>
      <c r="C12" s="3" t="s">
        <v>15</v>
      </c>
      <c r="D12" s="1">
        <v>11.5</v>
      </c>
      <c r="E12" s="2">
        <f>Tabela22567891011[[#This Row],[PRODUZIDAS]]*VLOOKUP(Tabela22567891011[[#This Row],[SKU]],Tabela24[#All],10,0)</f>
        <v>4.6999999999999993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15</v>
      </c>
      <c r="E110" s="2">
        <f>Tabela22567891011[[#This Row],[PRODUZIDAS]]*VLOOKUP(Tabela22567891011[[#This Row],[SKU]],Tabela24[#All],10,0)</f>
        <v>9.66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153.5</v>
      </c>
      <c r="E114" s="2">
        <f>Tabela22567891011[[#This Row],[PRODUZIDAS]]*VLOOKUP(Tabela22567891011[[#This Row],[SKU]],Tabela24[#All],10,0)</f>
        <v>98.853999999999999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>
        <v>13.5</v>
      </c>
      <c r="E141" s="2">
        <f>Tabela22567891011[[#This Row],[PRODUZIDAS]]*VLOOKUP(Tabela22567891011[[#This Row],[SKU]],Tabela24[#All],10,0)</f>
        <v>12.174749999999998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40</v>
      </c>
      <c r="E146" s="2">
        <f>Tabela22567891011[[#This Row],[PRODUZIDAS]]*VLOOKUP(Tabela22567891011[[#This Row],[SKU]],Tabela24[#All],10,0)</f>
        <v>46.388571428571424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>
        <v>10</v>
      </c>
      <c r="E153" s="2">
        <f>Tabela22567891011[[#This Row],[PRODUZIDAS]]*VLOOKUP(Tabela22567891011[[#This Row],[SKU]],Tabela24[#All],10,0)</f>
        <v>11.597142857142856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>
        <v>40</v>
      </c>
      <c r="E158" s="2">
        <f>Tabela22567891011[[#This Row],[PRODUZIDAS]]*VLOOKUP(Tabela22567891011[[#This Row],[SKU]],Tabela24[#All],10,0)</f>
        <v>46.388571428571424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147.5</v>
      </c>
      <c r="E192" s="2">
        <f>Tabela22567891011[[#This Row],[PRODUZIDAS]]*VLOOKUP(Tabela22567891011[[#This Row],[SKU]],Tabela24[#All],10,0)</f>
        <v>94.990000000000009</v>
      </c>
    </row>
    <row r="193" spans="2:5" x14ac:dyDescent="0.25">
      <c r="B193" s="3" t="s">
        <v>376</v>
      </c>
      <c r="C193" s="3" t="s">
        <v>377</v>
      </c>
      <c r="D193" s="1">
        <v>90</v>
      </c>
      <c r="E193" s="2">
        <f>Tabela22567891011[[#This Row],[PRODUZIDAS]]*VLOOKUP(Tabela22567891011[[#This Row],[SKU]],Tabela24[#All],10,0)</f>
        <v>57.96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30</v>
      </c>
      <c r="E203" s="2">
        <f>Tabela22567891011[[#This Row],[PRODUZIDAS]]*VLOOKUP(Tabela22567891011[[#This Row],[SKU]],Tabela24[#All],10,0)</f>
        <v>27.054999999999996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100.5</v>
      </c>
      <c r="E231" s="2">
        <f>Tabela22567891011[[#This Row],[PRODUZIDAS]]*VLOOKUP(Tabela22567891011[[#This Row],[SKU]],Tabela24[#All],10,0)</f>
        <v>116.55128571428571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>
        <v>100</v>
      </c>
      <c r="E629" s="2">
        <f>Tabela22567891011[[#This Row],[PRODUZIDAS]]*VLOOKUP(Tabela22567891011[[#This Row],[SKU]],Tabela24[#All],10,0)</f>
        <v>64.400000000000006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>
        <v>95</v>
      </c>
      <c r="E637" s="2">
        <f>Tabela22567891011[[#This Row],[PRODUZIDAS]]*VLOOKUP(Tabela22567891011[[#This Row],[SKU]],Tabela24[#All],10,0)</f>
        <v>85.67416666666665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525.37232716826657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</v>
      </c>
      <c r="E6" s="2">
        <f>Tabela2256789101112[[#This Row],[PRODUZIDAS]]*VLOOKUP(Tabela2256789101112[[#This Row],[SKU]],Tabela24[#All],11,0)</f>
        <v>0.54492753623188406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63</v>
      </c>
      <c r="E26" s="2">
        <f>Tabela2256789101112[[#This Row],[PRODUZIDAS]]*VLOOKUP(Tabela2256789101112[[#This Row],[SKU]],Tabela24[#All],11,0)</f>
        <v>48.673972602739717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9</v>
      </c>
      <c r="E30" s="2">
        <f>Tabela2256789101112[[#This Row],[PRODUZIDAS]]*VLOOKUP(Tabela2256789101112[[#This Row],[SKU]],Tabela24[#All],11,0)</f>
        <v>6.9534246575342449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13.5</v>
      </c>
      <c r="E62" s="2">
        <f>Tabela2256789101112[[#This Row],[PRODUZIDAS]]*VLOOKUP(Tabela2256789101112[[#This Row],[SKU]],Tabela24[#All],11,0)</f>
        <v>7.822602739726026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152.5</v>
      </c>
      <c r="E114" s="2">
        <f>Tabela2256789101112[[#This Row],[PRODUZIDAS]]*VLOOKUP(Tabela2256789101112[[#This Row],[SKU]],Tabela24[#All],11,0)</f>
        <v>100.1742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35</v>
      </c>
      <c r="E146" s="2">
        <f>Tabela2256789101112[[#This Row],[PRODUZIDAS]]*VLOOKUP(Tabela2256789101112[[#This Row],[SKU]],Tabela24[#All],11,0)</f>
        <v>27.06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155.5</v>
      </c>
      <c r="E193" s="2">
        <f>Tabela2256789101112[[#This Row],[PRODUZIDAS]]*VLOOKUP(Tabela2256789101112[[#This Row],[SKU]],Tabela24[#All],11,0)</f>
        <v>102.14484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Tabela2256789101112[[#This Row],[PRODUZIDAS]]*VLOOKUP(Tabela2256789101112[[#This Row],[SKU]],Tabela24[#All],11,0)</f>
        <v>13.137600000000001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30</v>
      </c>
      <c r="E203" s="2">
        <f>Tabela2256789101112[[#This Row],[PRODUZIDAS]]*VLOOKUP(Tabela2256789101112[[#This Row],[SKU]],Tabela24[#All],11,0)</f>
        <v>21.257499999999997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Tabela2256789101112[[#This Row],[PRODUZIDAS]]*VLOOKUP(Tabela2256789101112[[#This Row],[SKU]],Tabela24[#All],11,0)</f>
        <v>7.7314285714285713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Tabela2256789101112[[#This Row],[PRODUZIDAS]]*VLOOKUP(Tabela2256789101112[[#This Row],[SKU]],Tabela24[#All],11,0)</f>
        <v>2.7591666666666663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Tabela2256789101112[[#This Row],[PRODUZIDAS]]*VLOOKUP(Tabela2256789101112[[#This Row],[SKU]],Tabela24[#All],11,0)</f>
        <v>0.47727272727272724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98.5</v>
      </c>
      <c r="E569" s="2">
        <f>Tabela2256789101112[[#This Row],[PRODUZIDAS]]*VLOOKUP(Tabela2256789101112[[#This Row],[SKU]],Tabela24[#All],11,0)</f>
        <v>69.795458333333329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>
        <v>70</v>
      </c>
      <c r="E629" s="2">
        <f>Tabela2256789101112[[#This Row],[PRODUZIDAS]]*VLOOKUP(Tabela2256789101112[[#This Row],[SKU]],Tabela24[#All],11,0)</f>
        <v>45.9816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>
        <v>100</v>
      </c>
      <c r="E640" s="2">
        <f>Tabela2256789101112[[#This Row],[PRODUZIDAS]]*VLOOKUP(Tabela2256789101112[[#This Row],[SKU]],Tabela24[#All],11,0)</f>
        <v>70.85833333333332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1141.5343512735626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</v>
      </c>
      <c r="E6" s="2">
        <f>Tabela225678910111213[[#This Row],[PRODUZIDAS]]*VLOOKUP(Tabela225678910111213[[#This Row],[SKU]],Tabela24[#All],12,0)</f>
        <v>0.95362318840579707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5.5</v>
      </c>
      <c r="E26" s="2">
        <f>Tabela225678910111213[[#This Row],[PRODUZIDAS]]*VLOOKUP(Tabela225678910111213[[#This Row],[SKU]],Tabela24[#All],12,0)</f>
        <v>6.0198630136986298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3</v>
      </c>
      <c r="E30" s="2">
        <f>Tabela225678910111213[[#This Row],[PRODUZIDAS]]*VLOOKUP(Tabela225678910111213[[#This Row],[SKU]],Tabela24[#All],12,0)</f>
        <v>3.2835616438356161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13.5</v>
      </c>
      <c r="E62" s="2">
        <f>Tabela225678910111213[[#This Row],[PRODUZIDAS]]*VLOOKUP(Tabela225678910111213[[#This Row],[SKU]],Tabela24[#All],12,0)</f>
        <v>13.906849315068493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25</v>
      </c>
      <c r="E114" s="2">
        <f>Tabela225678910111213[[#This Row],[PRODUZIDAS]]*VLOOKUP(Tabela225678910111213[[#This Row],[SKU]],Tabela24[#All],12,0)</f>
        <v>27.369999999999994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>
        <v>24</v>
      </c>
      <c r="E117" s="2">
        <f>Tabela225678910111213[[#This Row],[PRODUZIDAS]]*VLOOKUP(Tabela225678910111213[[#This Row],[SKU]],Tabela24[#All],12,0)</f>
        <v>26.275199999999995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20</v>
      </c>
      <c r="E120" s="2">
        <f>Tabela225678910111213[[#This Row],[PRODUZIDAS]]*VLOOKUP(Tabela225678910111213[[#This Row],[SKU]],Tabela24[#All],12,0)</f>
        <v>18.036666666666662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33</v>
      </c>
      <c r="E144" s="2">
        <f>Tabela225678910111213[[#This Row],[PRODUZIDAS]]*VLOOKUP(Tabela225678910111213[[#This Row],[SKU]],Tabela24[#All],12,0)</f>
        <v>36.14442857142857</v>
      </c>
    </row>
    <row r="145" spans="2:5" x14ac:dyDescent="0.25">
      <c r="B145" s="3" t="s">
        <v>280</v>
      </c>
      <c r="C145" s="3" t="s">
        <v>281</v>
      </c>
      <c r="D145" s="1">
        <v>50</v>
      </c>
      <c r="E145" s="2">
        <f>Tabela225678910111213[[#This Row],[PRODUZIDAS]]*VLOOKUP(Tabela225678910111213[[#This Row],[SKU]],Tabela24[#All],12,0)</f>
        <v>54.764285714285712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>
        <v>50</v>
      </c>
      <c r="E149" s="2">
        <f>Tabela225678910111213[[#This Row],[PRODUZIDAS]]*VLOOKUP(Tabela225678910111213[[#This Row],[SKU]],Tabela24[#All],12,0)</f>
        <v>54.764285714285712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>
        <v>20</v>
      </c>
      <c r="E153" s="2">
        <f>Tabela225678910111213[[#This Row],[PRODUZIDAS]]*VLOOKUP(Tabela225678910111213[[#This Row],[SKU]],Tabela24[#All],12,0)</f>
        <v>21.905714285714282</v>
      </c>
    </row>
    <row r="154" spans="2:5" x14ac:dyDescent="0.25">
      <c r="B154" s="3" t="s">
        <v>298</v>
      </c>
      <c r="C154" s="3" t="s">
        <v>299</v>
      </c>
      <c r="D154" s="1">
        <v>30</v>
      </c>
      <c r="E154" s="2">
        <f>Tabela225678910111213[[#This Row],[PRODUZIDAS]]*VLOOKUP(Tabela225678910111213[[#This Row],[SKU]],Tabela24[#All],12,0)</f>
        <v>32.858571428571423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>
        <v>11.5</v>
      </c>
      <c r="E156" s="2">
        <f>Tabela225678910111213[[#This Row],[PRODUZIDAS]]*VLOOKUP(Tabela225678910111213[[#This Row],[SKU]],Tabela24[#All],12,0)</f>
        <v>12.595785714285713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12.5</v>
      </c>
      <c r="E192" s="2">
        <f>Tabela225678910111213[[#This Row],[PRODUZIDAS]]*VLOOKUP(Tabela225678910111213[[#This Row],[SKU]],Tabela24[#All],12,0)</f>
        <v>13.684999999999997</v>
      </c>
    </row>
    <row r="193" spans="2:5" x14ac:dyDescent="0.25">
      <c r="B193" s="3" t="s">
        <v>376</v>
      </c>
      <c r="C193" s="3" t="s">
        <v>377</v>
      </c>
      <c r="D193" s="1">
        <v>124</v>
      </c>
      <c r="E193" s="2">
        <f>Tabela225678910111213[[#This Row],[PRODUZIDAS]]*VLOOKUP(Tabela225678910111213[[#This Row],[SKU]],Tabela24[#All],12,0)</f>
        <v>135.75519999999997</v>
      </c>
    </row>
    <row r="194" spans="2:5" x14ac:dyDescent="0.25">
      <c r="B194" s="3" t="s">
        <v>378</v>
      </c>
      <c r="C194" s="3" t="s">
        <v>379</v>
      </c>
      <c r="D194" s="1">
        <v>223.5</v>
      </c>
      <c r="E194" s="2">
        <f>Tabela225678910111213[[#This Row],[PRODUZIDAS]]*VLOOKUP(Tabela225678910111213[[#This Row],[SKU]],Tabela24[#All],12,0)</f>
        <v>244.68779999999995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Tabela225678910111213[[#This Row],[PRODUZIDAS]]*VLOOKUP(Tabela225678910111213[[#This Row],[SKU]],Tabela24[#All],12,0)</f>
        <v>21.895999999999994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17</v>
      </c>
      <c r="E197" s="2">
        <f>Tabela225678910111213[[#This Row],[PRODUZIDAS]]*VLOOKUP(Tabela225678910111213[[#This Row],[SKU]],Tabela24[#All],12,0)</f>
        <v>18.611599999999996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31</v>
      </c>
      <c r="E208" s="2">
        <f>Tabela225678910111213[[#This Row],[PRODUZIDAS]]*VLOOKUP(Tabela225678910111213[[#This Row],[SKU]],Tabela24[#All],12,0)</f>
        <v>27.956833333333329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10</v>
      </c>
      <c r="E225" s="2">
        <f>Tabela225678910111213[[#This Row],[PRODUZIDAS]]*VLOOKUP(Tabela225678910111213[[#This Row],[SKU]],Tabela24[#All],12,0)</f>
        <v>10.952857142857141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Tabela225678910111213[[#This Row],[PRODUZIDAS]]*VLOOKUP(Tabela225678910111213[[#This Row],[SKU]],Tabela24[#All],12,0)</f>
        <v>10.952857142857141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Tabela225678910111213[[#This Row],[PRODUZIDAS]]*VLOOKUP(Tabela225678910111213[[#This Row],[SKU]],Tabela24[#All],12,0)</f>
        <v>5.1241666666666665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>
        <v>1</v>
      </c>
      <c r="E360" s="2">
        <f>Tabela225678910111213[[#This Row],[PRODUZIDAS]]*VLOOKUP(Tabela225678910111213[[#This Row],[SKU]],Tabela24[#All],12,0)</f>
        <v>0.88636363636363635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150</v>
      </c>
      <c r="E569" s="2">
        <f>Tabela225678910111213[[#This Row],[PRODUZIDAS]]*VLOOKUP(Tabela225678910111213[[#This Row],[SKU]],Tabela24[#All],12,0)</f>
        <v>135.27499999999998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39.5</v>
      </c>
      <c r="E626" s="2">
        <f>Tabela225678910111213[[#This Row],[PRODUZIDAS]]*VLOOKUP(Tabela225678910111213[[#This Row],[SKU]],Tabela24[#All],12,0)</f>
        <v>43.244599999999991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>
        <v>100</v>
      </c>
      <c r="E640" s="2">
        <f>Tabela225678910111213[[#This Row],[PRODUZIDAS]]*VLOOKUP(Tabela225678910111213[[#This Row],[SKU]],Tabela24[#All],12,0)</f>
        <v>90.183333333333309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>
        <v>28</v>
      </c>
      <c r="E645" s="2">
        <f>Tabela225678910111213[[#This Row],[PRODUZIDAS]]*VLOOKUP(Tabela225678910111213[[#This Row],[SKU]],Tabela24[#All],12,0)</f>
        <v>25.251333333333328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16.5</v>
      </c>
      <c r="E660" s="2">
        <f>Tabela225678910111213[[#This Row],[PRODUZIDAS]]*VLOOKUP(Tabela225678910111213[[#This Row],[SKU]],Tabela24[#All],12,0)</f>
        <v>18.072214285714285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>
        <v>14</v>
      </c>
      <c r="E664" s="2">
        <f>Tabela225678910111213[[#This Row],[PRODUZIDAS]]*VLOOKUP(Tabela225678910111213[[#This Row],[SKU]],Tabela24[#All],12,0)</f>
        <v>15.334</v>
      </c>
    </row>
    <row r="665" spans="2:5" x14ac:dyDescent="0.25">
      <c r="B665" s="3" t="s">
        <v>1320</v>
      </c>
      <c r="C665" s="3" t="s">
        <v>1321</v>
      </c>
      <c r="D665" s="1">
        <v>13.5</v>
      </c>
      <c r="E665" s="2">
        <f>Tabela225678910111213[[#This Row],[PRODUZIDAS]]*VLOOKUP(Tabela225678910111213[[#This Row],[SKU]],Tabela24[#All],12,0)</f>
        <v>14.786357142857142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825.83016900907285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13</v>
      </c>
      <c r="E62" s="2">
        <f>Tabela22567891011121314[[#This Row],[PRODUZIDAS]]*VLOOKUP(Tabela22567891011121314[[#This Row],[SKU]],Tabela24[#All],13,0)</f>
        <v>15.065753424657531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36</v>
      </c>
      <c r="E114" s="2">
        <f>Tabela22567891011121314[[#This Row],[PRODUZIDAS]]*VLOOKUP(Tabela22567891011121314[[#This Row],[SKU]],Tabela24[#All],13,0)</f>
        <v>41.731199999999994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24</v>
      </c>
      <c r="E117" s="2">
        <f>Tabela22567891011121314[[#This Row],[PRODUZIDAS]]*VLOOKUP(Tabela22567891011121314[[#This Row],[SKU]],Tabela24[#All],13,0)</f>
        <v>27.820799999999995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Tabela22567891011121314[[#This Row],[PRODUZIDAS]]*VLOOKUP(Tabela22567891011121314[[#This Row],[SKU]],Tabela24[#All],13,0)</f>
        <v>34.791428571428568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2</v>
      </c>
      <c r="E149" s="2">
        <f>Tabela22567891011121314[[#This Row],[PRODUZIDAS]]*VLOOKUP(Tabela22567891011121314[[#This Row],[SKU]],Tabela24[#All],13,0)</f>
        <v>2.3194285714285714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19</v>
      </c>
      <c r="E153" s="2">
        <f>Tabela22567891011121314[[#This Row],[PRODUZIDAS]]*VLOOKUP(Tabela22567891011121314[[#This Row],[SKU]],Tabela24[#All],13,0)</f>
        <v>22.034571428571429</v>
      </c>
    </row>
    <row r="154" spans="2:5" x14ac:dyDescent="0.25">
      <c r="B154" s="3" t="s">
        <v>298</v>
      </c>
      <c r="C154" s="3" t="s">
        <v>299</v>
      </c>
      <c r="D154" s="1">
        <v>25</v>
      </c>
      <c r="E154" s="2">
        <f>Tabela22567891011121314[[#This Row],[PRODUZIDAS]]*VLOOKUP(Tabela22567891011121314[[#This Row],[SKU]],Tabela24[#All],13,0)</f>
        <v>28.992857142857144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28</v>
      </c>
      <c r="E192" s="2">
        <f>Tabela22567891011121314[[#This Row],[PRODUZIDAS]]*VLOOKUP(Tabela22567891011121314[[#This Row],[SKU]],Tabela24[#All],13,0)</f>
        <v>32.457599999999992</v>
      </c>
    </row>
    <row r="193" spans="2:5" x14ac:dyDescent="0.25">
      <c r="B193" s="3" t="s">
        <v>376</v>
      </c>
      <c r="C193" s="3" t="s">
        <v>377</v>
      </c>
      <c r="D193" s="1">
        <v>142</v>
      </c>
      <c r="E193" s="2">
        <f>Tabela22567891011121314[[#This Row],[PRODUZIDAS]]*VLOOKUP(Tabela22567891011121314[[#This Row],[SKU]],Tabela24[#All],13,0)</f>
        <v>164.60639999999998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19</v>
      </c>
      <c r="E195" s="2">
        <f>Tabela22567891011121314[[#This Row],[PRODUZIDAS]]*VLOOKUP(Tabela22567891011121314[[#This Row],[SKU]],Tabela24[#All],13,0)</f>
        <v>22.024799999999995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11</v>
      </c>
      <c r="E197" s="2">
        <f>Tabela22567891011121314[[#This Row],[PRODUZIDAS]]*VLOOKUP(Tabela22567891011121314[[#This Row],[SKU]],Tabela24[#All],13,0)</f>
        <v>12.751199999999997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12</v>
      </c>
      <c r="E203" s="2">
        <f>Tabela22567891011121314[[#This Row],[PRODUZIDAS]]*VLOOKUP(Tabela22567891011121314[[#This Row],[SKU]],Tabela24[#All],13,0)</f>
        <v>13.913999999999998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9</v>
      </c>
      <c r="E225" s="2">
        <f>Tabela22567891011121314[[#This Row],[PRODUZIDAS]]*VLOOKUP(Tabela22567891011121314[[#This Row],[SKU]],Tabela24[#All],13,0)</f>
        <v>10.437428571428571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24</v>
      </c>
      <c r="E230" s="2">
        <f>Tabela22567891011121314[[#This Row],[PRODUZIDAS]]*VLOOKUP(Tabela22567891011121314[[#This Row],[SKU]],Tabela24[#All],13,0)</f>
        <v>27.833142857142857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9</v>
      </c>
      <c r="E233" s="2">
        <f>Tabela22567891011121314[[#This Row],[PRODUZIDAS]]*VLOOKUP(Tabela22567891011121314[[#This Row],[SKU]],Tabela24[#All],13,0)</f>
        <v>10.437428571428571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Tabela22567891011121314[[#This Row],[PRODUZIDAS]]*VLOOKUP(Tabela22567891011121314[[#This Row],[SKU]],Tabela24[#All],13,0)</f>
        <v>7.0949999999999989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>
        <v>1</v>
      </c>
      <c r="E360" s="2">
        <f>Tabela22567891011121314[[#This Row],[PRODUZIDAS]]*VLOOKUP(Tabela22567891011121314[[#This Row],[SKU]],Tabela24[#All],13,0)</f>
        <v>1.2272727272727273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>
        <v>11</v>
      </c>
      <c r="E422" s="2">
        <f>Tabela22567891011121314[[#This Row],[PRODUZIDAS]]*VLOOKUP(Tabela22567891011121314[[#This Row],[SKU]],Tabela24[#All],13,0)</f>
        <v>8.2499999999999982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90</v>
      </c>
      <c r="E626" s="2">
        <f>Tabela22567891011121314[[#This Row],[PRODUZIDAS]]*VLOOKUP(Tabela22567891011121314[[#This Row],[SKU]],Tabela24[#All],13,0)</f>
        <v>104.32799999999997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93</v>
      </c>
      <c r="E640" s="2">
        <f>Tabela22567891011121314[[#This Row],[PRODUZIDAS]]*VLOOKUP(Tabela22567891011121314[[#This Row],[SKU]],Tabela24[#All],13,0)</f>
        <v>107.83349999999997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>
        <v>25</v>
      </c>
      <c r="E645" s="2">
        <f>Tabela22567891011121314[[#This Row],[PRODUZIDAS]]*VLOOKUP(Tabela22567891011121314[[#This Row],[SKU]],Tabela24[#All],13,0)</f>
        <v>28.987499999999994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>
        <v>20</v>
      </c>
      <c r="E654" s="2">
        <f>Tabela22567891011121314[[#This Row],[PRODUZIDAS]]*VLOOKUP(Tabela22567891011121314[[#This Row],[SKU]],Tabela24[#All],13,0)</f>
        <v>23.189999999999994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16</v>
      </c>
      <c r="E660" s="2">
        <f>Tabela22567891011121314[[#This Row],[PRODUZIDAS]]*VLOOKUP(Tabela22567891011121314[[#This Row],[SKU]],Tabela24[#All],13,0)</f>
        <v>18.555428571428571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>
        <v>1</v>
      </c>
      <c r="E678" s="2">
        <f>Tabela22567891011121314[[#This Row],[PRODUZIDAS]]*VLOOKUP(Tabela22567891011121314[[#This Row],[SKU]],Tabela24[#All],13,0)</f>
        <v>1.1597142857142857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>
        <v>50</v>
      </c>
      <c r="E685" s="2">
        <f>Tabela22567891011121314[[#This Row],[PRODUZIDAS]]*VLOOKUP(Tabela22567891011121314[[#This Row],[SKU]],Tabela24[#All],13,0)</f>
        <v>57.985714285714288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183.51781533534961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13</v>
      </c>
      <c r="E62" s="2">
        <f>Tabela2256789101112131415[[#This Row],[PRODUZIDAS]]*VLOOKUP(Tabela2256789101112131415[[#This Row],[SKU]],Tabela24[#All],14,0)</f>
        <v>3.3479452054794518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36</v>
      </c>
      <c r="E114" s="2">
        <f>Tabela2256789101112131415[[#This Row],[PRODUZIDAS]]*VLOOKUP(Tabela2256789101112131415[[#This Row],[SKU]],Tabela24[#All],14,0)</f>
        <v>9.2736000000000001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24</v>
      </c>
      <c r="E117" s="2">
        <f>Tabela2256789101112131415[[#This Row],[PRODUZIDAS]]*VLOOKUP(Tabela2256789101112131415[[#This Row],[SKU]],Tabela24[#All],14,0)</f>
        <v>6.1823999999999995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Tabela2256789101112131415[[#This Row],[PRODUZIDAS]]*VLOOKUP(Tabela2256789101112131415[[#This Row],[SKU]],Tabela24[#All],14,0)</f>
        <v>7.7314285714285722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2</v>
      </c>
      <c r="E149" s="2">
        <f>Tabela2256789101112131415[[#This Row],[PRODUZIDAS]]*VLOOKUP(Tabela2256789101112131415[[#This Row],[SKU]],Tabela24[#All],14,0)</f>
        <v>0.51542857142857146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19</v>
      </c>
      <c r="E153" s="2">
        <f>Tabela2256789101112131415[[#This Row],[PRODUZIDAS]]*VLOOKUP(Tabela2256789101112131415[[#This Row],[SKU]],Tabela24[#All],14,0)</f>
        <v>4.8965714285714288</v>
      </c>
    </row>
    <row r="154" spans="2:5" x14ac:dyDescent="0.25">
      <c r="B154" s="3" t="s">
        <v>298</v>
      </c>
      <c r="C154" s="3" t="s">
        <v>299</v>
      </c>
      <c r="D154" s="1">
        <v>25</v>
      </c>
      <c r="E154" s="2">
        <f>Tabela2256789101112131415[[#This Row],[PRODUZIDAS]]*VLOOKUP(Tabela2256789101112131415[[#This Row],[SKU]],Tabela24[#All],14,0)</f>
        <v>6.4428571428571431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28</v>
      </c>
      <c r="E192" s="2">
        <f>Tabela2256789101112131415[[#This Row],[PRODUZIDAS]]*VLOOKUP(Tabela2256789101112131415[[#This Row],[SKU]],Tabela24[#All],14,0)</f>
        <v>7.2127999999999997</v>
      </c>
    </row>
    <row r="193" spans="2:5" x14ac:dyDescent="0.25">
      <c r="B193" s="3" t="s">
        <v>376</v>
      </c>
      <c r="C193" s="3" t="s">
        <v>377</v>
      </c>
      <c r="D193" s="1">
        <v>142</v>
      </c>
      <c r="E193" s="2">
        <f>Tabela2256789101112131415[[#This Row],[PRODUZIDAS]]*VLOOKUP(Tabela2256789101112131415[[#This Row],[SKU]],Tabela24[#All],14,0)</f>
        <v>36.5792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19</v>
      </c>
      <c r="E195" s="2">
        <f>Tabela2256789101112131415[[#This Row],[PRODUZIDAS]]*VLOOKUP(Tabela2256789101112131415[[#This Row],[SKU]],Tabela24[#All],14,0)</f>
        <v>4.8944000000000001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11</v>
      </c>
      <c r="E197" s="2">
        <f>Tabela2256789101112131415[[#This Row],[PRODUZIDAS]]*VLOOKUP(Tabela2256789101112131415[[#This Row],[SKU]],Tabela24[#All],14,0)</f>
        <v>2.8336000000000001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12</v>
      </c>
      <c r="E203" s="2">
        <f>Tabela2256789101112131415[[#This Row],[PRODUZIDAS]]*VLOOKUP(Tabela2256789101112131415[[#This Row],[SKU]],Tabela24[#All],14,0)</f>
        <v>3.0919999999999996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9</v>
      </c>
      <c r="E225" s="2">
        <f>Tabela2256789101112131415[[#This Row],[PRODUZIDAS]]*VLOOKUP(Tabela2256789101112131415[[#This Row],[SKU]],Tabela24[#All],14,0)</f>
        <v>2.3194285714285714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24</v>
      </c>
      <c r="E230" s="2">
        <f>Tabela2256789101112131415[[#This Row],[PRODUZIDAS]]*VLOOKUP(Tabela2256789101112131415[[#This Row],[SKU]],Tabela24[#All],14,0)</f>
        <v>6.1851428571428571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9</v>
      </c>
      <c r="E233" s="2">
        <f>Tabela2256789101112131415[[#This Row],[PRODUZIDAS]]*VLOOKUP(Tabela2256789101112131415[[#This Row],[SKU]],Tabela24[#All],14,0)</f>
        <v>2.3194285714285714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Tabela2256789101112131415[[#This Row],[PRODUZIDAS]]*VLOOKUP(Tabela2256789101112131415[[#This Row],[SKU]],Tabela24[#All],14,0)</f>
        <v>1.5766666666666667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>
        <v>1</v>
      </c>
      <c r="E360" s="2">
        <f>Tabela2256789101112131415[[#This Row],[PRODUZIDAS]]*VLOOKUP(Tabela2256789101112131415[[#This Row],[SKU]],Tabela24[#All],14,0)</f>
        <v>0.27272727272727271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>
        <v>11</v>
      </c>
      <c r="E422" s="2">
        <f>Tabela2256789101112131415[[#This Row],[PRODUZIDAS]]*VLOOKUP(Tabela2256789101112131415[[#This Row],[SKU]],Tabela24[#All],14,0)</f>
        <v>1.8333333333333335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90</v>
      </c>
      <c r="E626" s="2">
        <f>Tabela2256789101112131415[[#This Row],[PRODUZIDAS]]*VLOOKUP(Tabela2256789101112131415[[#This Row],[SKU]],Tabela24[#All],14,0)</f>
        <v>23.184000000000001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93</v>
      </c>
      <c r="E640" s="2">
        <f>Tabela2256789101112131415[[#This Row],[PRODUZIDAS]]*VLOOKUP(Tabela2256789101112131415[[#This Row],[SKU]],Tabela24[#All],14,0)</f>
        <v>23.962999999999997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>
        <v>25</v>
      </c>
      <c r="E645" s="2">
        <f>Tabela2256789101112131415[[#This Row],[PRODUZIDAS]]*VLOOKUP(Tabela2256789101112131415[[#This Row],[SKU]],Tabela24[#All],14,0)</f>
        <v>6.4416666666666664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>
        <v>20</v>
      </c>
      <c r="E654" s="2">
        <f>Tabela2256789101112131415[[#This Row],[PRODUZIDAS]]*VLOOKUP(Tabela2256789101112131415[[#This Row],[SKU]],Tabela24[#All],14,0)</f>
        <v>5.1533333333333333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16</v>
      </c>
      <c r="E660" s="2">
        <f>Tabela2256789101112131415[[#This Row],[PRODUZIDAS]]*VLOOKUP(Tabela2256789101112131415[[#This Row],[SKU]],Tabela24[#All],14,0)</f>
        <v>4.1234285714285717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>
        <v>1</v>
      </c>
      <c r="E678" s="2">
        <f>Tabela2256789101112131415[[#This Row],[PRODUZIDAS]]*VLOOKUP(Tabela2256789101112131415[[#This Row],[SKU]],Tabela24[#All],14,0)</f>
        <v>0.25771428571428573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>
        <v>50</v>
      </c>
      <c r="E685" s="2">
        <f>Tabela2256789101112131415[[#This Row],[PRODUZIDAS]]*VLOOKUP(Tabela2256789101112131415[[#This Row],[SKU]],Tabela24[#All],14,0)</f>
        <v>12.885714285714286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2025-05-05T10:35:43Z</dcterms:modified>
</cp:coreProperties>
</file>