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94A88AF4-2BDE-4398-BCB3-62C04810E77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<sst xmlns="http://schemas.openxmlformats.org/spreadsheetml/2006/main" count="26032" uniqueCount="1899">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</sst>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45761</v>
      </c>
      <c r="C2" s="31"/>
      <c r="D2" s="33">
        <f>SUM(Tabela15[VALOR])</f>
        <v>4314.3173669600274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260.81367922374426</v>
      </c>
      <c r="D7" s="26"/>
      <c r="E7" s="26">
        <f>Tabela15[[#This Row],[VALOR]]-Tabela15[[#This Row],[Custo Setor]]</f>
        <v>260.81367922374426</v>
      </c>
    </row>
    <row r="8" spans="2:5" x14ac:dyDescent="0.25">
      <c r="B8" t="s">
        <v>1883</v>
      </c>
      <c r="C8" s="21">
        <f t="array" ref="C8">'2 - CORTE VOIL'!G4</f>
        <v>54.636960000000002</v>
      </c>
      <c r="D8" s="26"/>
      <c r="E8" s="26">
        <f>Tabela15[[#This Row],[VALOR]]-Tabela15[[#This Row],[Custo Setor]]</f>
        <v>54.636960000000002</v>
      </c>
    </row>
    <row r="9" spans="2:5" x14ac:dyDescent="0.25">
      <c r="B9" t="s">
        <v>1885</v>
      </c>
      <c r="C9" s="21">
        <f t="array" ref="C9">'3 - BAINHA CONTINUA'!G4</f>
        <v>29.033125000000002</v>
      </c>
      <c r="D9" s="26"/>
      <c r="E9" s="26">
        <f>Tabela15[[#This Row],[VALOR]]-Tabela15[[#This Row],[Custo Setor]]</f>
        <v>29.033125000000002</v>
      </c>
    </row>
    <row r="10" spans="2:5" x14ac:dyDescent="0.25">
      <c r="B10" t="s">
        <v>1884</v>
      </c>
      <c r="C10" s="21">
        <f t="array" ref="C10">'4 - BARRADO'!G4</f>
        <v>818.05381926406903</v>
      </c>
      <c r="D10" s="26"/>
      <c r="E10" s="26">
        <f>Tabela15[[#This Row],[VALOR]]-Tabela15[[#This Row],[Custo Setor]]</f>
        <v>818.05381926406903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553.63962398961962</v>
      </c>
      <c r="D13" s="26"/>
      <c r="E13" s="26">
        <f>Tabela15[[#This Row],[VALOR]]-Tabela15[[#This Row],[Custo Setor]]</f>
        <v>553.63962398961962</v>
      </c>
    </row>
    <row r="14" spans="2:5" x14ac:dyDescent="0.25">
      <c r="B14" t="s">
        <v>1889</v>
      </c>
      <c r="C14" s="21">
        <f>'8 - ACABAMENTO'!G4</f>
        <v>864.03667840834976</v>
      </c>
      <c r="D14" s="26"/>
      <c r="E14" s="26">
        <f>Tabela15[[#This Row],[VALOR]]-Tabela15[[#This Row],[Custo Setor]]</f>
        <v>864.03667840834976</v>
      </c>
    </row>
    <row r="15" spans="2:5" x14ac:dyDescent="0.25">
      <c r="B15" t="s">
        <v>1890</v>
      </c>
      <c r="C15" s="21">
        <f t="array" ref="C15">'9 - FURO'!G4</f>
        <v>364.06717995344837</v>
      </c>
      <c r="D15" s="26"/>
      <c r="E15" s="26">
        <f>Tabela15[[#This Row],[VALOR]]-Tabela15[[#This Row],[Custo Setor]]</f>
        <v>364.06717995344837</v>
      </c>
    </row>
    <row r="16" spans="2:5" x14ac:dyDescent="0.25">
      <c r="B16" t="s">
        <v>1891</v>
      </c>
      <c r="C16" s="21">
        <f t="array" ref="C16">'10 - ILHOS'!G4</f>
        <v>444.58967020103177</v>
      </c>
      <c r="D16" s="26"/>
      <c r="E16" s="26">
        <f>Tabela15[[#This Row],[VALOR]]-Tabela15[[#This Row],[Custo Setor]]</f>
        <v>444.58967020103177</v>
      </c>
    </row>
    <row r="17" spans="2:5" x14ac:dyDescent="0.25">
      <c r="B17" t="s">
        <v>1892</v>
      </c>
      <c r="C17" s="21">
        <f t="array" ref="C17">'11 - DOBRA'!G4</f>
        <v>756.83487984344413</v>
      </c>
      <c r="D17" s="26"/>
      <c r="E17" s="26">
        <f>Tabela15[[#This Row],[VALOR]]-Tabela15[[#This Row],[Custo Setor]]</f>
        <v>756.83487984344413</v>
      </c>
    </row>
    <row r="18" spans="2:5" x14ac:dyDescent="0.25">
      <c r="B18" t="s">
        <v>1893</v>
      </c>
      <c r="C18" s="21">
        <f t="array" ref="C18">'12 - EMBALAGEM'!G4</f>
        <v>168.61175107632093</v>
      </c>
      <c r="D18" s="26"/>
      <c r="E18" s="26">
        <f>Tabela15[[#This Row],[VALOR]]-Tabela15[[#This Row],[Custo Setor]]</f>
        <v>168.61175107632093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4314.3173669600274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5" workbookViewId="0">
      <selection activeCell="D34" sqref="D34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260.81367922374426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>
        <v>300</v>
      </c>
      <c r="E29" s="2">
        <f>Tabela2[[#This Row],[PRODUZIDAS]]*VLOOKUP(Tabela2[[#This Row],[SKU]],Tabela24[#All],3,0)</f>
        <v>77.260273972602732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>
        <v>300</v>
      </c>
      <c r="E34" s="2">
        <f>Tabela2[[#This Row],[PRODUZIDAS]]*VLOOKUP(Tabela2[[#This Row],[SKU]],Tabela24[#All],3,0)</f>
        <v>77.260273972602732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2</v>
      </c>
      <c r="E54" s="2">
        <f>Tabela2[[#This Row],[PRODUZIDAS]]*VLOOKUP(Tabela2[[#This Row],[SKU]],Tabela24[#All],3,0)</f>
        <v>0.54082191780821909</v>
      </c>
    </row>
    <row r="55" spans="2:5" x14ac:dyDescent="0.25">
      <c r="B55" s="3" t="s">
        <v>100</v>
      </c>
      <c r="C55" s="3" t="s">
        <v>101</v>
      </c>
      <c r="D55" s="1">
        <v>23</v>
      </c>
      <c r="E55" s="2">
        <f>Tabela2[[#This Row],[PRODUZIDAS]]*VLOOKUP(Tabela2[[#This Row],[SKU]],Tabela24[#All],3,0)</f>
        <v>6.2194520547945196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>
        <v>15</v>
      </c>
      <c r="E58" s="2">
        <f>Tabela2[[#This Row],[PRODUZIDAS]]*VLOOKUP(Tabela2[[#This Row],[SKU]],Tabela24[#All],3,0)</f>
        <v>4.0561643835616428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Tabela2[[#This Row],[PRODUZIDAS]]*VLOOKUP(Tabela2[[#This Row],[SKU]],Tabela24[#All],3,0)</f>
        <v>2.7041095890410953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70</v>
      </c>
      <c r="E68" s="2">
        <f>Tabela2[[#This Row],[PRODUZIDAS]]*VLOOKUP(Tabela2[[#This Row],[SKU]],Tabela24[#All],3,0)</f>
        <v>18.962999999999997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150</v>
      </c>
      <c r="E77" s="2">
        <f>Tabela2[[#This Row],[PRODUZIDAS]]*VLOOKUP(Tabela2[[#This Row],[SKU]],Tabela24[#All],3,0)</f>
        <v>40.634999999999998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>
        <v>103</v>
      </c>
      <c r="E122" s="2">
        <f>Tabela2[[#This Row],[PRODUZIDAS]]*VLOOKUP(Tabela2[[#This Row],[SKU]],Tabela24[#All],3,0)</f>
        <v>33.174583333333331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85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54.636960000000002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101</v>
      </c>
      <c r="E192" s="2">
        <f>Tabela225[[#This Row],[PRODUZIDAS]]*VLOOKUP(Tabela225[[#This Row],[SKU]],Tabela24[#All],4,0)</f>
        <v>54.636960000000002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29.033125000000002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>
        <v>37.5</v>
      </c>
      <c r="E232" s="2">
        <f>Tabela2256[[#This Row],[PRODUZIDAS]]*VLOOKUP(Tabela2256[[#This Row],[SKU]],Tabela24[#All],5,0)</f>
        <v>16.912500000000001</v>
      </c>
    </row>
    <row r="233" spans="2:5" x14ac:dyDescent="0.25">
      <c r="B233" s="3" t="s">
        <v>456</v>
      </c>
      <c r="C233" s="3" t="s">
        <v>457</v>
      </c>
      <c r="D233" s="1">
        <v>26.875</v>
      </c>
      <c r="E233" s="2">
        <f>Tabela2256[[#This Row],[PRODUZIDAS]]*VLOOKUP(Tabela2256[[#This Row],[SKU]],Tabela24[#All],5,0)</f>
        <v>12.120625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818.05381926406903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35</v>
      </c>
      <c r="E110" s="2">
        <f>Tabela22567[[#This Row],[PRODUZIDAS]]*VLOOKUP(Tabela22567[[#This Row],[SKU]],Tabela24[#All],6,0)</f>
        <v>40.571999999999996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35.5</v>
      </c>
      <c r="E114" s="2">
        <f>Tabela22567[[#This Row],[PRODUZIDAS]]*VLOOKUP(Tabela22567[[#This Row],[SKU]],Tabela24[#All],6,0)</f>
        <v>41.151599999999995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>
        <v>40</v>
      </c>
      <c r="E116" s="2">
        <f>Tabela22567[[#This Row],[PRODUZIDAS]]*VLOOKUP(Tabela22567[[#This Row],[SKU]],Tabela24[#All],6,0)</f>
        <v>46.367999999999995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>
        <v>68</v>
      </c>
      <c r="E123" s="2">
        <f>Tabela22567[[#This Row],[PRODUZIDAS]]*VLOOKUP(Tabela22567[[#This Row],[SKU]],Tabela24[#All],6,0)</f>
        <v>87.606666666666669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>
        <v>1</v>
      </c>
      <c r="E146" s="2">
        <f>Tabela22567[[#This Row],[PRODUZIDAS]]*VLOOKUP(Tabela22567[[#This Row],[SKU]],Tabela24[#All],6,0)</f>
        <v>1.2885714285714287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150.5</v>
      </c>
      <c r="E192" s="2">
        <f>Tabela22567[[#This Row],[PRODUZIDAS]]*VLOOKUP(Tabela22567[[#This Row],[SKU]],Tabela24[#All],6,0)</f>
        <v>174.45959999999997</v>
      </c>
    </row>
    <row r="193" spans="2:5" x14ac:dyDescent="0.25">
      <c r="B193" s="3" t="s">
        <v>376</v>
      </c>
      <c r="C193" s="3" t="s">
        <v>377</v>
      </c>
      <c r="D193" s="1">
        <v>138.5</v>
      </c>
      <c r="E193" s="2">
        <f>Tabela22567[[#This Row],[PRODUZIDAS]]*VLOOKUP(Tabela22567[[#This Row],[SKU]],Tabela24[#All],6,0)</f>
        <v>160.54919999999996</v>
      </c>
    </row>
    <row r="194" spans="2:5" x14ac:dyDescent="0.25">
      <c r="B194" s="3" t="s">
        <v>378</v>
      </c>
      <c r="C194" s="3" t="s">
        <v>379</v>
      </c>
      <c r="D194" s="1">
        <v>5.5</v>
      </c>
      <c r="E194" s="2">
        <f>Tabela22567[[#This Row],[PRODUZIDAS]]*VLOOKUP(Tabela22567[[#This Row],[SKU]],Tabela24[#All],6,0)</f>
        <v>6.3755999999999986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Tabela22567[[#This Row],[PRODUZIDAS]]*VLOOKUP(Tabela22567[[#This Row],[SKU]],Tabela24[#All],6,0)</f>
        <v>1.2883333333333333</v>
      </c>
    </row>
    <row r="204" spans="2:5" x14ac:dyDescent="0.25">
      <c r="B204" s="3" t="s">
        <v>398</v>
      </c>
      <c r="C204" s="3" t="s">
        <v>399</v>
      </c>
      <c r="D204" s="1">
        <v>4</v>
      </c>
      <c r="E204" s="2">
        <f>Tabela22567[[#This Row],[PRODUZIDAS]]*VLOOKUP(Tabela22567[[#This Row],[SKU]],Tabela24[#All],6,0)</f>
        <v>5.1533333333333333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>
        <v>91</v>
      </c>
      <c r="E210" s="2">
        <f>Tabela22567[[#This Row],[PRODUZIDAS]]*VLOOKUP(Tabela22567[[#This Row],[SKU]],Tabela24[#All],6,0)</f>
        <v>117.23833333333333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>
        <v>1</v>
      </c>
      <c r="E214" s="2">
        <f>Tabela22567[[#This Row],[PRODUZIDAS]]*VLOOKUP(Tabela22567[[#This Row],[SKU]],Tabela24[#All],6,0)</f>
        <v>1.2883333333333333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>
        <v>1</v>
      </c>
      <c r="E238" s="2">
        <f>Tabela22567[[#This Row],[PRODUZIDAS]]*VLOOKUP(Tabela22567[[#This Row],[SKU]],Tabela24[#All],6,0)</f>
        <v>1.2885714285714287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>
        <v>36.5</v>
      </c>
      <c r="E408" s="2">
        <f>Tabela22567[[#This Row],[PRODUZIDAS]]*VLOOKUP(Tabela22567[[#This Row],[SKU]],Tabela24[#All],6,0)</f>
        <v>71.435714285714269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>
        <v>8.5</v>
      </c>
      <c r="E422" s="2">
        <f>Tabela22567[[#This Row],[PRODUZIDAS]]*VLOOKUP(Tabela22567[[#This Row],[SKU]],Tabela24[#All],6,0)</f>
        <v>18.416666666666664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>
        <v>13.5</v>
      </c>
      <c r="E511" s="2">
        <f>Tabela22567[[#This Row],[PRODUZIDAS]]*VLOOKUP(Tabela22567[[#This Row],[SKU]],Tabela24[#All],6,0)</f>
        <v>23.118749999999995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>
        <v>10</v>
      </c>
      <c r="E529" s="2">
        <f>Tabela22567[[#This Row],[PRODUZIDAS]]*VLOOKUP(Tabela22567[[#This Row],[SKU]],Tabela24[#All],6,0)</f>
        <v>20.454545454545453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63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553.63962398961962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>
        <v>18</v>
      </c>
      <c r="E15" s="2">
        <f>Tabela225678910[[#This Row],[PRODUZIDAS]]*VLOOKUP(Tabela225678910[[#This Row],[SKU]],Tabela24[#All],9,0)</f>
        <v>7.3565217391304332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10</v>
      </c>
      <c r="E38" s="2">
        <f>Tabela225678910[[#This Row],[PRODUZIDAS]]*VLOOKUP(Tabela225678910[[#This Row],[SKU]],Tabela24[#All],9,0)</f>
        <v>6.6958904109589046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Tabela225678910[[#This Row],[PRODUZIDAS]]*VLOOKUP(Tabela225678910[[#This Row],[SKU]],Tabela24[#All],9,0)</f>
        <v>6.6958904109589046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60</v>
      </c>
      <c r="E68" s="2">
        <f>Tabela225678910[[#This Row],[PRODUZIDAS]]*VLOOKUP(Tabela225678910[[#This Row],[SKU]],Tabela24[#All],9,0)</f>
        <v>44.117999999999988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130</v>
      </c>
      <c r="E77" s="2">
        <f>Tabela225678910[[#This Row],[PRODUZIDAS]]*VLOOKUP(Tabela225678910[[#This Row],[SKU]],Tabela24[#All],9,0)</f>
        <v>95.588999999999984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210</v>
      </c>
      <c r="E108" s="2">
        <f>Tabela225678910[[#This Row],[PRODUZIDAS]]*VLOOKUP(Tabela225678910[[#This Row],[SKU]],Tabela24[#All],9,0)</f>
        <v>135.24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>
        <v>15.5</v>
      </c>
      <c r="E126" s="2">
        <f>Tabela225678910[[#This Row],[PRODUZIDAS]]*VLOOKUP(Tabela225678910[[#This Row],[SKU]],Tabela24[#All],9,0)</f>
        <v>14.976875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>
        <v>33.5</v>
      </c>
      <c r="E128" s="2">
        <f>Tabela225678910[[#This Row],[PRODUZIDAS]]*VLOOKUP(Tabela225678910[[#This Row],[SKU]],Tabela24[#All],9,0)</f>
        <v>32.369374999999998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>
        <v>80</v>
      </c>
      <c r="E147" s="2">
        <f>Tabela225678910[[#This Row],[PRODUZIDAS]]*VLOOKUP(Tabela225678910[[#This Row],[SKU]],Tabela24[#All],9,0)</f>
        <v>82.468571428571437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>
        <v>3</v>
      </c>
      <c r="E289" s="2">
        <f>Tabela225678910[[#This Row],[PRODUZIDAS]]*VLOOKUP(Tabela225678910[[#This Row],[SKU]],Tabela24[#All],9,0)</f>
        <v>1.8494999999999995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>
        <v>80</v>
      </c>
      <c r="E593" s="2">
        <f>Tabela225678910[[#This Row],[PRODUZIDAS]]*VLOOKUP(Tabela225678910[[#This Row],[SKU]],Tabela24[#All],9,0)</f>
        <v>82.468571428571437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>
        <v>42.5</v>
      </c>
      <c r="E656" s="2">
        <f>Tabela225678910[[#This Row],[PRODUZIDAS]]*VLOOKUP(Tabela225678910[[#This Row],[SKU]],Tabela24[#All],9,0)</f>
        <v>43.811428571428571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864.03667840834976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Tabela22567891011[[#This Row],[PRODUZIDAS]]*VLOOKUP(Tabela22567891011[[#This Row],[SKU]],Tabela24[#All],10,0)</f>
        <v>7.3397260273972584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30</v>
      </c>
      <c r="E68" s="2">
        <f>Tabela22567891011[[#This Row],[PRODUZIDAS]]*VLOOKUP(Tabela22567891011[[#This Row],[SKU]],Tabela24[#All],10,0)</f>
        <v>23.993999999999996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50</v>
      </c>
      <c r="E77" s="2">
        <f>Tabela22567891011[[#This Row],[PRODUZIDAS]]*VLOOKUP(Tabela22567891011[[#This Row],[SKU]],Tabela24[#All],10,0)</f>
        <v>39.989999999999995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94.5</v>
      </c>
      <c r="E120" s="2">
        <f>Tabela22567891011[[#This Row],[PRODUZIDAS]]*VLOOKUP(Tabela22567891011[[#This Row],[SKU]],Tabela24[#All],10,0)</f>
        <v>85.223249999999979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>
        <v>22.5</v>
      </c>
      <c r="E145" s="2">
        <f>Tabela22567891011[[#This Row],[PRODUZIDAS]]*VLOOKUP(Tabela22567891011[[#This Row],[SKU]],Tabela24[#All],10,0)</f>
        <v>26.09357142857143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25</v>
      </c>
      <c r="E150" s="2">
        <f>Tabela22567891011[[#This Row],[PRODUZIDAS]]*VLOOKUP(Tabela22567891011[[#This Row],[SKU]],Tabela24[#All],10,0)</f>
        <v>28.992857142857144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>
        <v>50</v>
      </c>
      <c r="E154" s="2">
        <f>Tabela22567891011[[#This Row],[PRODUZIDAS]]*VLOOKUP(Tabela22567891011[[#This Row],[SKU]],Tabela24[#All],10,0)</f>
        <v>57.985714285714288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50.5</v>
      </c>
      <c r="E192" s="2">
        <f>Tabela22567891011[[#This Row],[PRODUZIDAS]]*VLOOKUP(Tabela22567891011[[#This Row],[SKU]],Tabela24[#All],10,0)</f>
        <v>32.521999999999998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>
        <v>52.5</v>
      </c>
      <c r="E195" s="2">
        <f>Tabela22567891011[[#This Row],[PRODUZIDAS]]*VLOOKUP(Tabela22567891011[[#This Row],[SKU]],Tabela24[#All],10,0)</f>
        <v>33.81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>
        <v>13.5</v>
      </c>
      <c r="E200" s="2">
        <f>Tabela22567891011[[#This Row],[PRODUZIDAS]]*VLOOKUP(Tabela22567891011[[#This Row],[SKU]],Tabela24[#All],10,0)</f>
        <v>8.6940000000000008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>
        <v>30.5</v>
      </c>
      <c r="E206" s="2">
        <f>Tabela22567891011[[#This Row],[PRODUZIDAS]]*VLOOKUP(Tabela22567891011[[#This Row],[SKU]],Tabela24[#All],10,0)</f>
        <v>27.505916666666661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118</v>
      </c>
      <c r="E231" s="2">
        <f>Tabela22567891011[[#This Row],[PRODUZIDAS]]*VLOOKUP(Tabela22567891011[[#This Row],[SKU]],Tabela24[#All],10,0)</f>
        <v>136.8462857142857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62.5</v>
      </c>
      <c r="E569" s="2">
        <f>Tabela22567891011[[#This Row],[PRODUZIDAS]]*VLOOKUP(Tabela22567891011[[#This Row],[SKU]],Tabela24[#All],10,0)</f>
        <v>56.364583333333321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10</v>
      </c>
      <c r="E636" s="2">
        <f>Tabela22567891011[[#This Row],[PRODUZIDAS]]*VLOOKUP(Tabela22567891011[[#This Row],[SKU]],Tabela24[#All],10,0)</f>
        <v>9.0183333333333309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>
        <v>36.5</v>
      </c>
      <c r="E640" s="2">
        <f>Tabela22567891011[[#This Row],[PRODUZIDAS]]*VLOOKUP(Tabela22567891011[[#This Row],[SKU]],Tabela24[#All],10,0)</f>
        <v>32.916916666666658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>
        <v>50</v>
      </c>
      <c r="E642" s="2">
        <f>Tabela22567891011[[#This Row],[PRODUZIDAS]]*VLOOKUP(Tabela22567891011[[#This Row],[SKU]],Tabela24[#All],10,0)</f>
        <v>45.091666666666654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49.5</v>
      </c>
      <c r="E656" s="2">
        <f>Tabela22567891011[[#This Row],[PRODUZIDAS]]*VLOOKUP(Tabela22567891011[[#This Row],[SKU]],Tabela24[#All],10,0)</f>
        <v>57.405857142857144</v>
      </c>
    </row>
    <row r="657" spans="2:5" x14ac:dyDescent="0.25">
      <c r="B657" s="3" t="s">
        <v>1304</v>
      </c>
      <c r="C657" s="3" t="s">
        <v>1305</v>
      </c>
      <c r="D657" s="1">
        <v>10</v>
      </c>
      <c r="E657" s="2">
        <f>Tabela22567891011[[#This Row],[PRODUZIDAS]]*VLOOKUP(Tabela22567891011[[#This Row],[SKU]],Tabela24[#All],10,0)</f>
        <v>11.597142857142856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>
        <v>123</v>
      </c>
      <c r="E660" s="2">
        <f>Tabela22567891011[[#This Row],[PRODUZIDAS]]*VLOOKUP(Tabela22567891011[[#This Row],[SKU]],Tabela24[#All],10,0)</f>
        <v>142.64485714285715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0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364.06717995344837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>
        <v>9.5</v>
      </c>
      <c r="E62" s="2">
        <f>Tabela2256789101112[[#This Row],[PRODUZIDAS]]*VLOOKUP(Tabela2256789101112[[#This Row],[SKU]],Tabela24[#All],11,0)</f>
        <v>5.5047945205479438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10</v>
      </c>
      <c r="E68" s="2">
        <f>Tabela2256789101112[[#This Row],[PRODUZIDAS]]*VLOOKUP(Tabela2256789101112[[#This Row],[SKU]],Tabela24[#All],11,0)</f>
        <v>8.3849999999999998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25</v>
      </c>
      <c r="E77" s="2">
        <f>Tabela2256789101112[[#This Row],[PRODUZIDAS]]*VLOOKUP(Tabela2256789101112[[#This Row],[SKU]],Tabela24[#All],11,0)</f>
        <v>20.962499999999999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83</v>
      </c>
      <c r="E108" s="2">
        <f>Tabela2256789101112[[#This Row],[PRODUZIDAS]]*VLOOKUP(Tabela2256789101112[[#This Row],[SKU]],Tabela24[#All],11,0)</f>
        <v>54.521039999999999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8</v>
      </c>
      <c r="E110" s="2">
        <f>Tabela2256789101112[[#This Row],[PRODUZIDAS]]*VLOOKUP(Tabela2256789101112[[#This Row],[SKU]],Tabela24[#All],11,0)</f>
        <v>5.2550400000000002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>
        <v>145.5</v>
      </c>
      <c r="E120" s="2">
        <f>Tabela2256789101112[[#This Row],[PRODUZIDAS]]*VLOOKUP(Tabela2256789101112[[#This Row],[SKU]],Tabela24[#All],11,0)</f>
        <v>103.09887499999998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13.5</v>
      </c>
      <c r="E200" s="2">
        <f>Tabela2256789101112[[#This Row],[PRODUZIDAS]]*VLOOKUP(Tabela2256789101112[[#This Row],[SKU]],Tabela24[#All],11,0)</f>
        <v>8.8678799999999995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Tabela2256789101112[[#This Row],[PRODUZIDAS]]*VLOOKUP(Tabela2256789101112[[#This Row],[SKU]],Tabela24[#All],11,0)</f>
        <v>7.0858333333333325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>
        <v>59</v>
      </c>
      <c r="E206" s="2">
        <f>Tabela2256789101112[[#This Row],[PRODUZIDAS]]*VLOOKUP(Tabela2256789101112[[#This Row],[SKU]],Tabela24[#All],11,0)</f>
        <v>41.806416666666664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>
        <v>75</v>
      </c>
      <c r="E225" s="2">
        <f>Tabela2256789101112[[#This Row],[PRODUZIDAS]]*VLOOKUP(Tabela2256789101112[[#This Row],[SKU]],Tabela24[#All],11,0)</f>
        <v>57.985714285714288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>
        <v>8</v>
      </c>
      <c r="E269" s="2">
        <f>Tabela2256789101112[[#This Row],[PRODUZIDAS]]*VLOOKUP(Tabela2256789101112[[#This Row],[SKU]],Tabela24[#All],11,0)</f>
        <v>3.6063999999999998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>
        <v>4</v>
      </c>
      <c r="E520" s="2">
        <f>Tabela2256789101112[[#This Row],[PRODUZIDAS]]*VLOOKUP(Tabela2256789101112[[#This Row],[SKU]],Tabela24[#All],11,0)</f>
        <v>1.9179999999999997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>
        <v>4</v>
      </c>
      <c r="E538" s="2">
        <f>Tabela2256789101112[[#This Row],[PRODUZIDAS]]*VLOOKUP(Tabela2256789101112[[#This Row],[SKU]],Tabela24[#All],11,0)</f>
        <v>1.9090909090909089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>
        <v>50</v>
      </c>
      <c r="E642" s="2">
        <f>Tabela2256789101112[[#This Row],[PRODUZIDAS]]*VLOOKUP(Tabela2256789101112[[#This Row],[SKU]],Tabela24[#All],11,0)</f>
        <v>35.42916666666666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>
        <v>10</v>
      </c>
      <c r="E657" s="2">
        <f>Tabela2256789101112[[#This Row],[PRODUZIDAS]]*VLOOKUP(Tabela2256789101112[[#This Row],[SKU]],Tabela24[#All],11,0)</f>
        <v>7.7314285714285713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444.58967020103177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>
        <v>9.5</v>
      </c>
      <c r="E62" s="2">
        <f>Tabela225678910111213[[#This Row],[PRODUZIDAS]]*VLOOKUP(Tabela225678910111213[[#This Row],[SKU]],Tabela24[#All],12,0)</f>
        <v>9.786301369863013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9.5</v>
      </c>
      <c r="E68" s="2">
        <f>Tabela225678910111213[[#This Row],[PRODUZIDAS]]*VLOOKUP(Tabela225678910111213[[#This Row],[SKU]],Tabela24[#All],12,0)</f>
        <v>10.416749999999999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>
        <v>77.5</v>
      </c>
      <c r="E120" s="2">
        <f>Tabela225678910111213[[#This Row],[PRODUZIDAS]]*VLOOKUP(Tabela225678910111213[[#This Row],[SKU]],Tabela24[#All],12,0)</f>
        <v>69.892083333333318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>
        <v>59</v>
      </c>
      <c r="E124" s="2">
        <f>Tabela225678910111213[[#This Row],[PRODUZIDAS]]*VLOOKUP(Tabela225678910111213[[#This Row],[SKU]],Tabela24[#All],12,0)</f>
        <v>53.208166666666656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40</v>
      </c>
      <c r="E146" s="2">
        <f>Tabela225678910111213[[#This Row],[PRODUZIDAS]]*VLOOKUP(Tabela225678910111213[[#This Row],[SKU]],Tabela24[#All],12,0)</f>
        <v>43.811428571428564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49</v>
      </c>
      <c r="E200" s="2">
        <f>Tabela225678910111213[[#This Row],[PRODUZIDAS]]*VLOOKUP(Tabela225678910111213[[#This Row],[SKU]],Tabela24[#All],12,0)</f>
        <v>53.645199999999988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>
        <v>10</v>
      </c>
      <c r="E204" s="2">
        <f>Tabela225678910111213[[#This Row],[PRODUZIDAS]]*VLOOKUP(Tabela225678910111213[[#This Row],[SKU]],Tabela24[#All],12,0)</f>
        <v>9.0183333333333309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>
        <v>8</v>
      </c>
      <c r="E285" s="2">
        <f>Tabela225678910111213[[#This Row],[PRODUZIDAS]]*VLOOKUP(Tabela225678910111213[[#This Row],[SKU]],Tabela24[#All],12,0)</f>
        <v>7.1239999999999988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>
        <v>4</v>
      </c>
      <c r="E511" s="2">
        <f>Tabela225678910111213[[#This Row],[PRODUZIDAS]]*VLOOKUP(Tabela225678910111213[[#This Row],[SKU]],Tabela24[#All],12,0)</f>
        <v>3.5619999999999994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>
        <v>4</v>
      </c>
      <c r="E538" s="2">
        <f>Tabela225678910111213[[#This Row],[PRODUZIDAS]]*VLOOKUP(Tabela225678910111213[[#This Row],[SKU]],Tabela24[#All],12,0)</f>
        <v>3.5454545454545454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>
        <v>20</v>
      </c>
      <c r="E569" s="2">
        <f>Tabela225678910111213[[#This Row],[PRODUZIDAS]]*VLOOKUP(Tabela225678910111213[[#This Row],[SKU]],Tabela24[#All],12,0)</f>
        <v>18.036666666666662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10</v>
      </c>
      <c r="E636" s="2">
        <f>Tabela225678910111213[[#This Row],[PRODUZIDAS]]*VLOOKUP(Tabela225678910111213[[#This Row],[SKU]],Tabela24[#All],12,0)</f>
        <v>9.0183333333333309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>
        <v>50</v>
      </c>
      <c r="E642" s="2">
        <f>Tabela225678910111213[[#This Row],[PRODUZIDAS]]*VLOOKUP(Tabela225678910111213[[#This Row],[SKU]],Tabela24[#All],12,0)</f>
        <v>45.091666666666654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99</v>
      </c>
      <c r="E656" s="2">
        <f>Tabela225678910111213[[#This Row],[PRODUZIDAS]]*VLOOKUP(Tabela225678910111213[[#This Row],[SKU]],Tabela24[#All],12,0)</f>
        <v>108.4332857142857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756.83487984344413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9</v>
      </c>
      <c r="E62" s="2">
        <f>Tabela22567891011121314[[#This Row],[PRODUZIDAS]]*VLOOKUP(Tabela22567891011121314[[#This Row],[SKU]],Tabela24[#All],13,0)</f>
        <v>10.430136986301369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30</v>
      </c>
      <c r="E110" s="2">
        <f>Tabela22567891011121314[[#This Row],[PRODUZIDAS]]*VLOOKUP(Tabela22567891011121314[[#This Row],[SKU]],Tabela24[#All],13,0)</f>
        <v>34.775999999999996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>
        <v>14</v>
      </c>
      <c r="E112" s="2">
        <f>Tabela22567891011121314[[#This Row],[PRODUZIDAS]]*VLOOKUP(Tabela22567891011121314[[#This Row],[SKU]],Tabela24[#All],13,0)</f>
        <v>16.228799999999996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41</v>
      </c>
      <c r="E114" s="2">
        <f>Tabela22567891011121314[[#This Row],[PRODUZIDAS]]*VLOOKUP(Tabela22567891011121314[[#This Row],[SKU]],Tabela24[#All],13,0)</f>
        <v>47.527199999999993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>
        <v>1</v>
      </c>
      <c r="E117" s="2">
        <f>Tabela22567891011121314[[#This Row],[PRODUZIDAS]]*VLOOKUP(Tabela22567891011121314[[#This Row],[SKU]],Tabela24[#All],13,0)</f>
        <v>1.1591999999999998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27</v>
      </c>
      <c r="E120" s="2">
        <f>Tabela22567891011121314[[#This Row],[PRODUZIDAS]]*VLOOKUP(Tabela22567891011121314[[#This Row],[SKU]],Tabela24[#All],13,0)</f>
        <v>31.306499999999993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34</v>
      </c>
      <c r="E126" s="2">
        <f>Tabela22567891011121314[[#This Row],[PRODUZIDAS]]*VLOOKUP(Tabela22567891011121314[[#This Row],[SKU]],Tabela24[#All],13,0)</f>
        <v>39.422999999999995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25</v>
      </c>
      <c r="E144" s="2">
        <f>Tabela22567891011121314[[#This Row],[PRODUZIDAS]]*VLOOKUP(Tabela22567891011121314[[#This Row],[SKU]],Tabela24[#All],13,0)</f>
        <v>28.992857142857144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1</v>
      </c>
      <c r="E146" s="2">
        <f>Tabela22567891011121314[[#This Row],[PRODUZIDAS]]*VLOOKUP(Tabela22567891011121314[[#This Row],[SKU]],Tabela24[#All],13,0)</f>
        <v>1.1597142857142857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>
        <v>15</v>
      </c>
      <c r="E149" s="2">
        <f>Tabela22567891011121314[[#This Row],[PRODUZIDAS]]*VLOOKUP(Tabela22567891011121314[[#This Row],[SKU]],Tabela24[#All],13,0)</f>
        <v>17.395714285714284</v>
      </c>
    </row>
    <row r="150" spans="2:5" x14ac:dyDescent="0.25">
      <c r="B150" s="3" t="s">
        <v>290</v>
      </c>
      <c r="C150" s="3" t="s">
        <v>291</v>
      </c>
      <c r="D150" s="1">
        <v>7</v>
      </c>
      <c r="E150" s="2">
        <f>Tabela22567891011121314[[#This Row],[PRODUZIDAS]]*VLOOKUP(Tabela22567891011121314[[#This Row],[SKU]],Tabela24[#All],13,0)</f>
        <v>8.1180000000000003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>
        <v>6</v>
      </c>
      <c r="E168" s="2">
        <f>Tabela22567891011121314[[#This Row],[PRODUZIDAS]]*VLOOKUP(Tabela22567891011121314[[#This Row],[SKU]],Tabela24[#All],13,0)</f>
        <v>6.9582857142857142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53</v>
      </c>
      <c r="E194" s="2">
        <f>Tabela22567891011121314[[#This Row],[PRODUZIDAS]]*VLOOKUP(Tabela22567891011121314[[#This Row],[SKU]],Tabela24[#All],13,0)</f>
        <v>61.437599999999989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>
        <v>30</v>
      </c>
      <c r="E199" s="2">
        <f>Tabela22567891011121314[[#This Row],[PRODUZIDAS]]*VLOOKUP(Tabela22567891011121314[[#This Row],[SKU]],Tabela24[#All],13,0)</f>
        <v>34.775999999999996</v>
      </c>
    </row>
    <row r="200" spans="2:5" x14ac:dyDescent="0.25">
      <c r="B200" s="3" t="s">
        <v>390</v>
      </c>
      <c r="C200" s="3" t="s">
        <v>391</v>
      </c>
      <c r="D200" s="1">
        <v>169</v>
      </c>
      <c r="E200" s="2">
        <f>Tabela22567891011121314[[#This Row],[PRODUZIDAS]]*VLOOKUP(Tabela22567891011121314[[#This Row],[SKU]],Tabela24[#All],13,0)</f>
        <v>195.90479999999997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>
        <v>10</v>
      </c>
      <c r="E204" s="2">
        <f>Tabela22567891011121314[[#This Row],[PRODUZIDAS]]*VLOOKUP(Tabela22567891011121314[[#This Row],[SKU]],Tabela24[#All],13,0)</f>
        <v>11.594999999999997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>
        <v>29</v>
      </c>
      <c r="E206" s="2">
        <f>Tabela22567891011121314[[#This Row],[PRODUZIDAS]]*VLOOKUP(Tabela22567891011121314[[#This Row],[SKU]],Tabela24[#All],13,0)</f>
        <v>33.625499999999995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>
        <v>7</v>
      </c>
      <c r="E285" s="2">
        <f>Tabela22567891011121314[[#This Row],[PRODUZIDAS]]*VLOOKUP(Tabela22567891011121314[[#This Row],[SKU]],Tabela24[#All],13,0)</f>
        <v>6.7129999999999992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40</v>
      </c>
      <c r="E569" s="2">
        <f>Tabela22567891011121314[[#This Row],[PRODUZIDAS]]*VLOOKUP(Tabela22567891011121314[[#This Row],[SKU]],Tabela24[#All],13,0)</f>
        <v>46.379999999999988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10</v>
      </c>
      <c r="E636" s="2">
        <f>Tabela22567891011121314[[#This Row],[PRODUZIDAS]]*VLOOKUP(Tabela22567891011121314[[#This Row],[SKU]],Tabela24[#All],13,0)</f>
        <v>11.594999999999997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91</v>
      </c>
      <c r="E656" s="2">
        <f>Tabela22567891011121314[[#This Row],[PRODUZIDAS]]*VLOOKUP(Tabela22567891011121314[[#This Row],[SKU]],Tabela24[#All],13,0)</f>
        <v>105.53399999999999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5</v>
      </c>
      <c r="E664" s="2">
        <f>Tabela22567891011121314[[#This Row],[PRODUZIDAS]]*VLOOKUP(Tabela22567891011121314[[#This Row],[SKU]],Tabela24[#All],13,0)</f>
        <v>5.798571428571428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168.61175107632093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9</v>
      </c>
      <c r="E62" s="2">
        <f>Tabela2256789101112131415[[#This Row],[PRODUZIDAS]]*VLOOKUP(Tabela2256789101112131415[[#This Row],[SKU]],Tabela24[#All],14,0)</f>
        <v>2.3178082191780822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30</v>
      </c>
      <c r="E110" s="2">
        <f>Tabela2256789101112131415[[#This Row],[PRODUZIDAS]]*VLOOKUP(Tabela2256789101112131415[[#This Row],[SKU]],Tabela24[#All],14,0)</f>
        <v>7.7279999999999998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>
        <v>14</v>
      </c>
      <c r="E112" s="2">
        <f>Tabela2256789101112131415[[#This Row],[PRODUZIDAS]]*VLOOKUP(Tabela2256789101112131415[[#This Row],[SKU]],Tabela24[#All],14,0)</f>
        <v>3.6063999999999998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41</v>
      </c>
      <c r="E114" s="2">
        <f>Tabela2256789101112131415[[#This Row],[PRODUZIDAS]]*VLOOKUP(Tabela2256789101112131415[[#This Row],[SKU]],Tabela24[#All],14,0)</f>
        <v>10.5616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>
        <v>1</v>
      </c>
      <c r="E117" s="2">
        <f>Tabela2256789101112131415[[#This Row],[PRODUZIDAS]]*VLOOKUP(Tabela2256789101112131415[[#This Row],[SKU]],Tabela24[#All],14,0)</f>
        <v>0.2576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27</v>
      </c>
      <c r="E120" s="2">
        <f>Tabela2256789101112131415[[#This Row],[PRODUZIDAS]]*VLOOKUP(Tabela2256789101112131415[[#This Row],[SKU]],Tabela24[#All],14,0)</f>
        <v>6.9569999999999999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34</v>
      </c>
      <c r="E126" s="2">
        <f>Tabela2256789101112131415[[#This Row],[PRODUZIDAS]]*VLOOKUP(Tabela2256789101112131415[[#This Row],[SKU]],Tabela24[#All],14,0)</f>
        <v>8.7606666666666655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25</v>
      </c>
      <c r="E144" s="2">
        <f>Tabela2256789101112131415[[#This Row],[PRODUZIDAS]]*VLOOKUP(Tabela2256789101112131415[[#This Row],[SKU]],Tabela24[#All],14,0)</f>
        <v>6.4428571428571431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1</v>
      </c>
      <c r="E146" s="2">
        <f>Tabela2256789101112131415[[#This Row],[PRODUZIDAS]]*VLOOKUP(Tabela2256789101112131415[[#This Row],[SKU]],Tabela24[#All],14,0)</f>
        <v>0.25771428571428573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>
        <v>15</v>
      </c>
      <c r="E149" s="2">
        <f>Tabela2256789101112131415[[#This Row],[PRODUZIDAS]]*VLOOKUP(Tabela2256789101112131415[[#This Row],[SKU]],Tabela24[#All],14,0)</f>
        <v>3.8657142857142861</v>
      </c>
    </row>
    <row r="150" spans="2:5" x14ac:dyDescent="0.25">
      <c r="B150" s="3" t="s">
        <v>290</v>
      </c>
      <c r="C150" s="3" t="s">
        <v>291</v>
      </c>
      <c r="D150" s="1">
        <v>7</v>
      </c>
      <c r="E150" s="2">
        <f>Tabela2256789101112131415[[#This Row],[PRODUZIDAS]]*VLOOKUP(Tabela2256789101112131415[[#This Row],[SKU]],Tabela24[#All],14,0)</f>
        <v>1.804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>
        <v>6</v>
      </c>
      <c r="E168" s="2">
        <f>Tabela2256789101112131415[[#This Row],[PRODUZIDAS]]*VLOOKUP(Tabela2256789101112131415[[#This Row],[SKU]],Tabela24[#All],14,0)</f>
        <v>1.5462857142857143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53</v>
      </c>
      <c r="E194" s="2">
        <f>Tabela2256789101112131415[[#This Row],[PRODUZIDAS]]*VLOOKUP(Tabela2256789101112131415[[#This Row],[SKU]],Tabela24[#All],14,0)</f>
        <v>13.652799999999999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>
        <v>30</v>
      </c>
      <c r="E199" s="2">
        <f>Tabela2256789101112131415[[#This Row],[PRODUZIDAS]]*VLOOKUP(Tabela2256789101112131415[[#This Row],[SKU]],Tabela24[#All],14,0)</f>
        <v>7.7279999999999998</v>
      </c>
    </row>
    <row r="200" spans="2:5" x14ac:dyDescent="0.25">
      <c r="B200" s="3" t="s">
        <v>390</v>
      </c>
      <c r="C200" s="3" t="s">
        <v>391</v>
      </c>
      <c r="D200" s="1">
        <v>169</v>
      </c>
      <c r="E200" s="2">
        <f>Tabela2256789101112131415[[#This Row],[PRODUZIDAS]]*VLOOKUP(Tabela2256789101112131415[[#This Row],[SKU]],Tabela24[#All],14,0)</f>
        <v>43.534399999999998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>
        <v>10</v>
      </c>
      <c r="E204" s="2">
        <f>Tabela2256789101112131415[[#This Row],[PRODUZIDAS]]*VLOOKUP(Tabela2256789101112131415[[#This Row],[SKU]],Tabela24[#All],14,0)</f>
        <v>2.5766666666666667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>
        <v>29</v>
      </c>
      <c r="E206" s="2">
        <f>Tabela2256789101112131415[[#This Row],[PRODUZIDAS]]*VLOOKUP(Tabela2256789101112131415[[#This Row],[SKU]],Tabela24[#All],14,0)</f>
        <v>7.4723333333333333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>
        <v>7</v>
      </c>
      <c r="E285" s="2">
        <f>Tabela2256789101112131415[[#This Row],[PRODUZIDAS]]*VLOOKUP(Tabela2256789101112131415[[#This Row],[SKU]],Tabela24[#All],14,0)</f>
        <v>1.9179999999999997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40</v>
      </c>
      <c r="E569" s="2">
        <f>Tabela2256789101112131415[[#This Row],[PRODUZIDAS]]*VLOOKUP(Tabela2256789101112131415[[#This Row],[SKU]],Tabela24[#All],14,0)</f>
        <v>10.306666666666667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10</v>
      </c>
      <c r="E636" s="2">
        <f>Tabela2256789101112131415[[#This Row],[PRODUZIDAS]]*VLOOKUP(Tabela2256789101112131415[[#This Row],[SKU]],Tabela24[#All],14,0)</f>
        <v>2.5766666666666667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91</v>
      </c>
      <c r="E656" s="2">
        <f>Tabela2256789101112131415[[#This Row],[PRODUZIDAS]]*VLOOKUP(Tabela2256789101112131415[[#This Row],[SKU]],Tabela24[#All],14,0)</f>
        <v>23.452000000000002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5</v>
      </c>
      <c r="E664" s="2">
        <f>Tabela2256789101112131415[[#This Row],[PRODUZIDAS]]*VLOOKUP(Tabela2256789101112131415[[#This Row],[SKU]],Tabela24[#All],14,0)</f>
        <v>1.2885714285714287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2025-05-05T11:25:41Z</dcterms:modified>
</cp:coreProperties>
</file>