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43D44400-0EEB-4959-B065-22037FC4B8C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<sst xmlns="http://schemas.openxmlformats.org/spreadsheetml/2006/main" count="26032" uniqueCount="1899">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</sst>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C11" sqref="C10:C1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45762</v>
      </c>
      <c r="C2" s="31"/>
      <c r="D2" s="33">
        <f>SUM(Tabela15[VALOR])</f>
        <v>5486.2796548467568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184.27162571428565</v>
      </c>
      <c r="D7" s="26"/>
      <c r="E7" s="26">
        <f>Tabela15[[#This Row],[VALOR]]-Tabela15[[#This Row],[Custo Setor]]</f>
        <v>184.27162571428565</v>
      </c>
    </row>
    <row r="8" spans="2:5" x14ac:dyDescent="0.25">
      <c r="B8" t="s">
        <v>1883</v>
      </c>
      <c r="C8" s="21">
        <f t="array" ref="C8">'2 - CORTE VOIL'!G4</f>
        <v>460.54236000000003</v>
      </c>
      <c r="D8" s="26"/>
      <c r="E8" s="26">
        <f>Tabela15[[#This Row],[VALOR]]-Tabela15[[#This Row],[Custo Setor]]</f>
        <v>460.54236000000003</v>
      </c>
    </row>
    <row r="9" spans="2:5" x14ac:dyDescent="0.25">
      <c r="B9" t="s">
        <v>1885</v>
      </c>
      <c r="C9" s="21">
        <f t="array" ref="C9">'3 - BAINHA CONTINUA'!G4</f>
        <v>223.14242499999997</v>
      </c>
      <c r="D9" s="26"/>
      <c r="E9" s="26">
        <f>Tabela15[[#This Row],[VALOR]]-Tabela15[[#This Row],[Custo Setor]]</f>
        <v>223.14242499999997</v>
      </c>
    </row>
    <row r="10" spans="2:5" x14ac:dyDescent="0.25">
      <c r="B10" t="s">
        <v>1884</v>
      </c>
      <c r="C10" s="21">
        <f t="array" ref="C10">'4 - BARRADO'!G4</f>
        <v>578.05339789196296</v>
      </c>
      <c r="D10" s="26"/>
      <c r="E10" s="26">
        <f>Tabela15[[#This Row],[VALOR]]-Tabela15[[#This Row],[Custo Setor]]</f>
        <v>578.05339789196296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6.0057272727272721</v>
      </c>
      <c r="D12" s="26"/>
      <c r="E12" s="26">
        <f>Tabela15[[#This Row],[VALOR]]-Tabela15[[#This Row],[Custo Setor]]</f>
        <v>6.0057272727272721</v>
      </c>
    </row>
    <row r="13" spans="2:5" x14ac:dyDescent="0.25">
      <c r="B13" t="s">
        <v>1888</v>
      </c>
      <c r="C13" s="21">
        <f t="array" ref="C13">'7 - PALETEIRA'!G4</f>
        <v>491.01557336495648</v>
      </c>
      <c r="D13" s="26"/>
      <c r="E13" s="26">
        <f>Tabela15[[#This Row],[VALOR]]-Tabela15[[#This Row],[Custo Setor]]</f>
        <v>491.01557336495648</v>
      </c>
    </row>
    <row r="14" spans="2:5" x14ac:dyDescent="0.25">
      <c r="B14" t="s">
        <v>1889</v>
      </c>
      <c r="C14" s="21">
        <f>'8 - ACABAMENTO'!G4</f>
        <v>797.1792498652826</v>
      </c>
      <c r="D14" s="26"/>
      <c r="E14" s="26">
        <f>Tabela15[[#This Row],[VALOR]]-Tabela15[[#This Row],[Custo Setor]]</f>
        <v>797.1792498652826</v>
      </c>
    </row>
    <row r="15" spans="2:5" x14ac:dyDescent="0.25">
      <c r="B15" t="s">
        <v>1890</v>
      </c>
      <c r="C15" s="21">
        <f t="array" ref="C15">'9 - FURO'!G4</f>
        <v>485.59254779233663</v>
      </c>
      <c r="D15" s="26"/>
      <c r="E15" s="26">
        <f>Tabela15[[#This Row],[VALOR]]-Tabela15[[#This Row],[Custo Setor]]</f>
        <v>485.59254779233663</v>
      </c>
    </row>
    <row r="16" spans="2:5" x14ac:dyDescent="0.25">
      <c r="B16" t="s">
        <v>1891</v>
      </c>
      <c r="C16" s="21">
        <f t="array" ref="C16">'10 - ILHOS'!G4</f>
        <v>513.13704761904751</v>
      </c>
      <c r="D16" s="26"/>
      <c r="E16" s="26">
        <f>Tabela15[[#This Row],[VALOR]]-Tabela15[[#This Row],[Custo Setor]]</f>
        <v>513.13704761904751</v>
      </c>
    </row>
    <row r="17" spans="2:5" x14ac:dyDescent="0.25">
      <c r="B17" t="s">
        <v>1892</v>
      </c>
      <c r="C17" s="21">
        <f t="array" ref="C17">'11 - DOBRA'!G4</f>
        <v>1429.6415729941289</v>
      </c>
      <c r="D17" s="26"/>
      <c r="E17" s="26">
        <f>Tabela15[[#This Row],[VALOR]]-Tabela15[[#This Row],[Custo Setor]]</f>
        <v>1429.6415729941289</v>
      </c>
    </row>
    <row r="18" spans="2:5" x14ac:dyDescent="0.25">
      <c r="B18" t="s">
        <v>1893</v>
      </c>
      <c r="C18" s="21">
        <f t="array" ref="C18">'12 - EMBALAGEM'!G4</f>
        <v>317.69812733202872</v>
      </c>
      <c r="D18" s="26"/>
      <c r="E18" s="26">
        <f>Tabela15[[#This Row],[VALOR]]-Tabela15[[#This Row],[Custo Setor]]</f>
        <v>317.69812733202872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5486.2796548467568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4" workbookViewId="0">
      <selection activeCell="D78" sqref="D7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184.27162571428565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10</v>
      </c>
      <c r="E77" s="2">
        <f>Tabela2[[#This Row],[PRODUZIDAS]]*VLOOKUP(Tabela2[[#This Row],[SKU]],Tabela24[#All],3,0)</f>
        <v>2.7089999999999996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>
        <v>14</v>
      </c>
      <c r="E111" s="2">
        <f>Tabela2[[#This Row],[PRODUZIDAS]]*VLOOKUP(Tabela2[[#This Row],[SKU]],Tabela24[#All],3,0)</f>
        <v>2.1638399999999995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>
        <v>13</v>
      </c>
      <c r="E122" s="2">
        <f>Tabela2[[#This Row],[PRODUZIDAS]]*VLOOKUP(Tabela2[[#This Row],[SKU]],Tabela24[#All],3,0)</f>
        <v>4.1870833333333337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>
        <v>13</v>
      </c>
      <c r="E133" s="2">
        <f>Tabela2[[#This Row],[PRODUZIDAS]]*VLOOKUP(Tabela2[[#This Row],[SKU]],Tabela24[#All],3,0)</f>
        <v>4.1870833333333337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>
        <v>5</v>
      </c>
      <c r="E171" s="2">
        <f>Tabela2[[#This Row],[PRODUZIDAS]]*VLOOKUP(Tabela2[[#This Row],[SKU]],Tabela24[#All],3,0)</f>
        <v>1.6107142857142858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200</v>
      </c>
      <c r="E192" s="2">
        <f>Tabela2[[#This Row],[PRODUZIDAS]]*VLOOKUP(Tabela2[[#This Row],[SKU]],Tabela24[#All],3,0)</f>
        <v>30.911999999999995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211</v>
      </c>
      <c r="E203" s="2">
        <f>Tabela2[[#This Row],[PRODUZIDAS]]*VLOOKUP(Tabela2[[#This Row],[SKU]],Tabela24[#All],3,0)</f>
        <v>67.959583333333327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>
        <v>10</v>
      </c>
      <c r="E214" s="2">
        <f>Tabela2[[#This Row],[PRODUZIDAS]]*VLOOKUP(Tabela2[[#This Row],[SKU]],Tabela24[#All],3,0)</f>
        <v>3.2208333333333332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>
        <v>12</v>
      </c>
      <c r="E219" s="2">
        <f>Tabela2[[#This Row],[PRODUZIDAS]]*VLOOKUP(Tabela2[[#This Row],[SKU]],Tabela24[#All],3,0)</f>
        <v>3.8650000000000002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>
        <v>70</v>
      </c>
      <c r="E225" s="2">
        <f>Tabela2[[#This Row],[PRODUZIDAS]]*VLOOKUP(Tabela2[[#This Row],[SKU]],Tabela24[#All],3,0)</f>
        <v>22.55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Tabela2[[#This Row],[PRODUZIDAS]]*VLOOKUP(Tabela2[[#This Row],[SKU]],Tabela24[#All],3,0)</f>
        <v>3.2214285714285715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Tabela2[[#This Row],[PRODUZIDAS]]*VLOOKUP(Tabela2[[#This Row],[SKU]],Tabela24[#All],3,0)</f>
        <v>3.2214285714285715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>
        <v>10</v>
      </c>
      <c r="E233" s="2">
        <f>Tabela2[[#This Row],[PRODUZIDAS]]*VLOOKUP(Tabela2[[#This Row],[SKU]],Tabela24[#All],3,0)</f>
        <v>3.2214285714285715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>
        <v>6</v>
      </c>
      <c r="E587" s="2">
        <f>Tabela2[[#This Row],[PRODUZIDAS]]*VLOOKUP(Tabela2[[#This Row],[SKU]],Tabela24[#All],3,0)</f>
        <v>1.9325000000000001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>
        <v>85</v>
      </c>
      <c r="E636" s="2">
        <f>Tabela2[[#This Row],[PRODUZIDAS]]*VLOOKUP(Tabela2[[#This Row],[SKU]],Tabela24[#All],3,0)</f>
        <v>27.377083333333335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>
        <v>4</v>
      </c>
      <c r="E644" s="2">
        <f>Tabela2[[#This Row],[PRODUZIDAS]]*VLOOKUP(Tabela2[[#This Row],[SKU]],Tabela24[#All],3,0)</f>
        <v>1.2883333333333333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>
        <v>2</v>
      </c>
      <c r="E678" s="2">
        <f>Tabela2[[#This Row],[PRODUZIDAS]]*VLOOKUP(Tabela2[[#This Row],[SKU]],Tabela24[#All],3,0)</f>
        <v>0.64428571428571435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05" workbookViewId="0">
      <selection activeCell="D111" sqref="D11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460.54236000000003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186</v>
      </c>
      <c r="E110" s="2">
        <f>Tabela225[[#This Row],[PRODUZIDAS]]*VLOOKUP(Tabela225[[#This Row],[SKU]],Tabela24[#All],4,0)</f>
        <v>100.61856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172</v>
      </c>
      <c r="E114" s="2">
        <f>Tabela225[[#This Row],[PRODUZIDAS]]*VLOOKUP(Tabela225[[#This Row],[SKU]],Tabela24[#All],4,0)</f>
        <v>93.045119999999997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>
        <v>175.5</v>
      </c>
      <c r="E116" s="2">
        <f>Tabela225[[#This Row],[PRODUZIDAS]]*VLOOKUP(Tabela225[[#This Row],[SKU]],Tabela24[#All],4,0)</f>
        <v>94.938479999999998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>
        <v>78.5</v>
      </c>
      <c r="E123" s="2">
        <f>Tabela225[[#This Row],[PRODUZIDAS]]*VLOOKUP(Tabela225[[#This Row],[SKU]],Tabela24[#All],4,0)</f>
        <v>72.816599999999994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97.5</v>
      </c>
      <c r="E192" s="2">
        <f>Tabela225[[#This Row],[PRODUZIDAS]]*VLOOKUP(Tabela225[[#This Row],[SKU]],Tabela24[#All],4,0)</f>
        <v>52.743600000000001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>
        <v>50</v>
      </c>
      <c r="E210" s="2">
        <f>Tabela225[[#This Row],[PRODUZIDAS]]*VLOOKUP(Tabela225[[#This Row],[SKU]],Tabela24[#All],4,0)</f>
        <v>46.379999999999995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223.14242499999997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>
        <v>247.27</v>
      </c>
      <c r="E110" s="2">
        <f>Tabela2256[[#This Row],[PRODUZIDAS]]*VLOOKUP(Tabela2256[[#This Row],[SKU]],Tabela24[#All],5,0)</f>
        <v>31.848376000000002</v>
      </c>
    </row>
    <row r="111" spans="2:5" x14ac:dyDescent="0.25">
      <c r="B111" s="3" t="s">
        <v>212</v>
      </c>
      <c r="C111" s="3" t="s">
        <v>213</v>
      </c>
      <c r="D111" s="1">
        <v>212.36</v>
      </c>
      <c r="E111" s="2">
        <f>Tabela2256[[#This Row],[PRODUZIDAS]]*VLOOKUP(Tabela2256[[#This Row],[SKU]],Tabela24[#All],5,0)</f>
        <v>27.351968000000003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>
        <v>117.27</v>
      </c>
      <c r="E114" s="2">
        <f>Tabela2256[[#This Row],[PRODUZIDAS]]*VLOOKUP(Tabela2256[[#This Row],[SKU]],Tabela24[#All],5,0)</f>
        <v>15.104375999999998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109.16</v>
      </c>
      <c r="E144" s="2">
        <f>Tabela2256[[#This Row],[PRODUZIDAS]]*VLOOKUP(Tabela2256[[#This Row],[SKU]],Tabela24[#All],5,0)</f>
        <v>49.231160000000003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51.25</v>
      </c>
      <c r="E146" s="2">
        <f>Tabela2256[[#This Row],[PRODUZIDAS]]*VLOOKUP(Tabela2256[[#This Row],[SKU]],Tabela24[#All],5,0)</f>
        <v>23.11375</v>
      </c>
    </row>
    <row r="147" spans="2:5" x14ac:dyDescent="0.25">
      <c r="B147" s="3" t="s">
        <v>284</v>
      </c>
      <c r="C147" s="3" t="s">
        <v>285</v>
      </c>
      <c r="D147" s="1">
        <v>50.83</v>
      </c>
      <c r="E147" s="2">
        <f>Tabela2256[[#This Row],[PRODUZIDAS]]*VLOOKUP(Tabela2256[[#This Row],[SKU]],Tabela24[#All],5,0)</f>
        <v>22.924330000000001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>
        <v>321.8</v>
      </c>
      <c r="E192" s="2">
        <f>Tabela2256[[#This Row],[PRODUZIDAS]]*VLOOKUP(Tabela2256[[#This Row],[SKU]],Tabela24[#All],5,0)</f>
        <v>41.447839999999999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>
        <v>26.875</v>
      </c>
      <c r="E233" s="2">
        <f>Tabela2256[[#This Row],[PRODUZIDAS]]*VLOOKUP(Tabela2256[[#This Row],[SKU]],Tabela24[#All],5,0)</f>
        <v>12.120625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578.05339789196296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80.5</v>
      </c>
      <c r="E108" s="2">
        <f>Tabela22567[[#This Row],[PRODUZIDAS]]*VLOOKUP(Tabela22567[[#This Row],[SKU]],Tabela24[#All],6,0)</f>
        <v>93.315599999999989</v>
      </c>
    </row>
    <row r="109" spans="2:5" x14ac:dyDescent="0.25">
      <c r="B109" s="3" t="s">
        <v>208</v>
      </c>
      <c r="C109" s="3" t="s">
        <v>209</v>
      </c>
      <c r="D109" s="1">
        <v>71</v>
      </c>
      <c r="E109" s="2">
        <f>Tabela22567[[#This Row],[PRODUZIDAS]]*VLOOKUP(Tabela22567[[#This Row],[SKU]],Tabela24[#All],6,0)</f>
        <v>82.30319999999999</v>
      </c>
    </row>
    <row r="110" spans="2:5" x14ac:dyDescent="0.25">
      <c r="B110" s="3" t="s">
        <v>210</v>
      </c>
      <c r="C110" s="3" t="s">
        <v>211</v>
      </c>
      <c r="D110" s="1">
        <v>10</v>
      </c>
      <c r="E110" s="2">
        <f>Tabela22567[[#This Row],[PRODUZIDAS]]*VLOOKUP(Tabela22567[[#This Row],[SKU]],Tabela24[#All],6,0)</f>
        <v>11.591999999999999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>
        <v>30.5</v>
      </c>
      <c r="E120" s="2">
        <f>Tabela22567[[#This Row],[PRODUZIDAS]]*VLOOKUP(Tabela22567[[#This Row],[SKU]],Tabela24[#All],6,0)</f>
        <v>39.294166666666669</v>
      </c>
    </row>
    <row r="121" spans="2:5" x14ac:dyDescent="0.25">
      <c r="B121" s="3" t="s">
        <v>232</v>
      </c>
      <c r="C121" s="3" t="s">
        <v>233</v>
      </c>
      <c r="D121" s="1">
        <v>76.5</v>
      </c>
      <c r="E121" s="2">
        <f>Tabela22567[[#This Row],[PRODUZIDAS]]*VLOOKUP(Tabela22567[[#This Row],[SKU]],Tabela24[#All],6,0)</f>
        <v>98.557500000000005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29</v>
      </c>
      <c r="E193" s="2">
        <f>Tabela22567[[#This Row],[PRODUZIDAS]]*VLOOKUP(Tabela22567[[#This Row],[SKU]],Tabela24[#All],6,0)</f>
        <v>33.616799999999991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2</v>
      </c>
      <c r="E200" s="2">
        <f>Tabela22567[[#This Row],[PRODUZIDAS]]*VLOOKUP(Tabela22567[[#This Row],[SKU]],Tabela24[#All],6,0)</f>
        <v>2.3183999999999996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>
        <v>71.5</v>
      </c>
      <c r="E207" s="2">
        <f>Tabela22567[[#This Row],[PRODUZIDAS]]*VLOOKUP(Tabela22567[[#This Row],[SKU]],Tabela24[#All],6,0)</f>
        <v>92.423913043478265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>
        <v>8</v>
      </c>
      <c r="E285" s="2">
        <f>Tabela22567[[#This Row],[PRODUZIDAS]]*VLOOKUP(Tabela22567[[#This Row],[SKU]],Tabela24[#All],6,0)</f>
        <v>13.699999999999998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>
        <v>8</v>
      </c>
      <c r="E289" s="2">
        <f>Tabela22567[[#This Row],[PRODUZIDAS]]*VLOOKUP(Tabela22567[[#This Row],[SKU]],Tabela24[#All],6,0)</f>
        <v>13.699999999999998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>
        <v>42</v>
      </c>
      <c r="E511" s="2">
        <f>Tabela22567[[#This Row],[PRODUZIDAS]]*VLOOKUP(Tabela22567[[#This Row],[SKU]],Tabela24[#All],6,0)</f>
        <v>71.924999999999983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>
        <v>10</v>
      </c>
      <c r="E520" s="2">
        <f>Tabela22567[[#This Row],[PRODUZIDAS]]*VLOOKUP(Tabela22567[[#This Row],[SKU]],Tabela24[#All],6,0)</f>
        <v>17.124999999999996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>
        <v>4</v>
      </c>
      <c r="E538" s="2">
        <f>Tabela22567[[#This Row],[PRODUZIDAS]]*VLOOKUP(Tabela22567[[#This Row],[SKU]],Tabela24[#All],6,0)</f>
        <v>8.1818181818181817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73" workbookViewId="0">
      <selection activeCell="D281" sqref="D28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6.0057272727272721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>
        <v>3</v>
      </c>
      <c r="E280" s="2">
        <f>Tabela2256789[[#This Row],[PRODUZIDAS]]*VLOOKUP(Tabela2256789[[#This Row],[SKU]],Tabela24[#All],8,0)</f>
        <v>1.2329999999999997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10</v>
      </c>
      <c r="E296" s="2">
        <f>Tabela2256789[[#This Row],[PRODUZIDAS]]*VLOOKUP(Tabela2256789[[#This Row],[SKU]],Tabela24[#All],8,0)</f>
        <v>4.7727272727272725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48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491.01557336495648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7</v>
      </c>
      <c r="E6" s="2">
        <f>Tabela225678910[[#This Row],[PRODUZIDAS]]*VLOOKUP(Tabela225678910[[#This Row],[SKU]],Tabela24[#All],9,0)</f>
        <v>2.8608695652173908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>
        <v>23</v>
      </c>
      <c r="E55" s="2">
        <f>Tabela225678910[[#This Row],[PRODUZIDAS]]*VLOOKUP(Tabela225678910[[#This Row],[SKU]],Tabela24[#All],9,0)</f>
        <v>15.400547945205481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15</v>
      </c>
      <c r="E58" s="2">
        <f>Tabela225678910[[#This Row],[PRODUZIDAS]]*VLOOKUP(Tabela225678910[[#This Row],[SKU]],Tabela24[#All],9,0)</f>
        <v>10.043835616438358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2</v>
      </c>
      <c r="E68" s="2">
        <f>Tabela225678910[[#This Row],[PRODUZIDAS]]*VLOOKUP(Tabela225678910[[#This Row],[SKU]],Tabela24[#All],9,0)</f>
        <v>1.4705999999999997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30</v>
      </c>
      <c r="E77" s="2">
        <f>Tabela225678910[[#This Row],[PRODUZIDAS]]*VLOOKUP(Tabela225678910[[#This Row],[SKU]],Tabela24[#All],9,0)</f>
        <v>22.058999999999994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110</v>
      </c>
      <c r="E147" s="2">
        <f>Tabela225678910[[#This Row],[PRODUZIDAS]]*VLOOKUP(Tabela225678910[[#This Row],[SKU]],Tabela24[#All],9,0)</f>
        <v>113.39428571428572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>
        <v>10</v>
      </c>
      <c r="E153" s="2">
        <f>Tabela225678910[[#This Row],[PRODUZIDAS]]*VLOOKUP(Tabela225678910[[#This Row],[SKU]],Tabela24[#All],9,0)</f>
        <v>10.30857142857143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39</v>
      </c>
      <c r="E192" s="2">
        <f>Tabela225678910[[#This Row],[PRODUZIDAS]]*VLOOKUP(Tabela225678910[[#This Row],[SKU]],Tabela24[#All],9,0)</f>
        <v>25.116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Tabela225678910[[#This Row],[PRODUZIDAS]]*VLOOKUP(Tabela225678910[[#This Row],[SKU]],Tabela24[#All],9,0)</f>
        <v>10.30857142857143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Tabela225678910[[#This Row],[PRODUZIDAS]]*VLOOKUP(Tabela225678910[[#This Row],[SKU]],Tabela24[#All],9,0)</f>
        <v>10.30857142857143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>
        <v>19.5</v>
      </c>
      <c r="E281" s="2">
        <f>Tabela225678910[[#This Row],[PRODUZIDAS]]*VLOOKUP(Tabela225678910[[#This Row],[SKU]],Tabela24[#All],9,0)</f>
        <v>12.021749999999997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>
        <v>7.5</v>
      </c>
      <c r="E405" s="2">
        <f>Tabela225678910[[#This Row],[PRODUZIDAS]]*VLOOKUP(Tabela225678910[[#This Row],[SKU]],Tabela24[#All],9,0)</f>
        <v>4.4035714285714276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>
        <v>10</v>
      </c>
      <c r="E419" s="2">
        <f>Tabela225678910[[#This Row],[PRODUZIDAS]]*VLOOKUP(Tabela225678910[[#This Row],[SKU]],Tabela24[#All],9,0)</f>
        <v>6.6666666666666679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>
        <v>161</v>
      </c>
      <c r="E593" s="2">
        <f>Tabela225678910[[#This Row],[PRODUZIDAS]]*VLOOKUP(Tabela225678910[[#This Row],[SKU]],Tabela24[#All],9,0)</f>
        <v>165.96800000000002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7.5</v>
      </c>
      <c r="E636" s="2">
        <f>Tabela225678910[[#This Row],[PRODUZIDAS]]*VLOOKUP(Tabela225678910[[#This Row],[SKU]],Tabela24[#All],9,0)</f>
        <v>7.2468749999999993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60</v>
      </c>
      <c r="E638" s="2">
        <f>Tabela225678910[[#This Row],[PRODUZIDAS]]*VLOOKUP(Tabela225678910[[#This Row],[SKU]],Tabela24[#All],9,0)</f>
        <v>57.974999999999994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>
        <v>15</v>
      </c>
      <c r="E660" s="2">
        <f>Tabela225678910[[#This Row],[PRODUZIDAS]]*VLOOKUP(Tabela225678910[[#This Row],[SKU]],Tabela24[#All],9,0)</f>
        <v>15.462857142857144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797.1792498652826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7</v>
      </c>
      <c r="E10" s="2">
        <f>Tabela22567891011[[#This Row],[PRODUZIDAS]]*VLOOKUP(Tabela22567891011[[#This Row],[SKU]],Tabela24[#All],10,0)</f>
        <v>2.8608695652173908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>
        <v>23</v>
      </c>
      <c r="E55" s="2">
        <f>Tabela22567891011[[#This Row],[PRODUZIDAS]]*VLOOKUP(Tabela22567891011[[#This Row],[SKU]],Tabela24[#All],10,0)</f>
        <v>16.881369863013695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17</v>
      </c>
      <c r="E58" s="2">
        <f>Tabela22567891011[[#This Row],[PRODUZIDAS]]*VLOOKUP(Tabela22567891011[[#This Row],[SKU]],Tabela24[#All],10,0)</f>
        <v>12.47753424657534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40</v>
      </c>
      <c r="E68" s="2">
        <f>Tabela22567891011[[#This Row],[PRODUZIDAS]]*VLOOKUP(Tabela22567891011[[#This Row],[SKU]],Tabela24[#All],10,0)</f>
        <v>31.991999999999994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110</v>
      </c>
      <c r="E77" s="2">
        <f>Tabela22567891011[[#This Row],[PRODUZIDAS]]*VLOOKUP(Tabela22567891011[[#This Row],[SKU]],Tabela24[#All],10,0)</f>
        <v>87.97799999999998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>
        <v>20</v>
      </c>
      <c r="E128" s="2">
        <f>Tabela22567891011[[#This Row],[PRODUZIDAS]]*VLOOKUP(Tabela22567891011[[#This Row],[SKU]],Tabela24[#All],10,0)</f>
        <v>18.036666666666662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29</v>
      </c>
      <c r="E150" s="2">
        <f>Tabela22567891011[[#This Row],[PRODUZIDAS]]*VLOOKUP(Tabela22567891011[[#This Row],[SKU]],Tabela24[#All],10,0)</f>
        <v>33.631714285714288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177.5</v>
      </c>
      <c r="E192" s="2">
        <f>Tabela22567891011[[#This Row],[PRODUZIDAS]]*VLOOKUP(Tabela22567891011[[#This Row],[SKU]],Tabela24[#All],10,0)</f>
        <v>114.31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>
        <v>30</v>
      </c>
      <c r="E221" s="2">
        <f>Tabela22567891011[[#This Row],[PRODUZIDAS]]*VLOOKUP(Tabela22567891011[[#This Row],[SKU]],Tabela24[#All],10,0)</f>
        <v>27.054999999999996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Tabela22567891011[[#This Row],[PRODUZIDAS]]*VLOOKUP(Tabela22567891011[[#This Row],[SKU]],Tabela24[#All],10,0)</f>
        <v>11.597142857142856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13</v>
      </c>
      <c r="E230" s="2">
        <f>Tabela22567891011[[#This Row],[PRODUZIDAS]]*VLOOKUP(Tabela22567891011[[#This Row],[SKU]],Tabela24[#All],10,0)</f>
        <v>15.076285714285714</v>
      </c>
    </row>
    <row r="231" spans="2:5" x14ac:dyDescent="0.25">
      <c r="B231" s="3" t="s">
        <v>452</v>
      </c>
      <c r="C231" s="3" t="s">
        <v>453</v>
      </c>
      <c r="D231" s="1">
        <v>142.5</v>
      </c>
      <c r="E231" s="2">
        <f>Tabela22567891011[[#This Row],[PRODUZIDAS]]*VLOOKUP(Tabela22567891011[[#This Row],[SKU]],Tabela24[#All],10,0)</f>
        <v>165.25928571428571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>
        <v>11</v>
      </c>
      <c r="E233" s="2">
        <f>Tabela22567891011[[#This Row],[PRODUZIDAS]]*VLOOKUP(Tabela22567891011[[#This Row],[SKU]],Tabela24[#All],10,0)</f>
        <v>12.756857142857143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154</v>
      </c>
      <c r="E593" s="2">
        <f>Tabela22567891011[[#This Row],[PRODUZIDAS]]*VLOOKUP(Tabela22567891011[[#This Row],[SKU]],Tabela24[#All],10,0)</f>
        <v>178.596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50</v>
      </c>
      <c r="E636" s="2">
        <f>Tabela22567891011[[#This Row],[PRODUZIDAS]]*VLOOKUP(Tabela22567891011[[#This Row],[SKU]],Tabela24[#All],10,0)</f>
        <v>45.091666666666654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>
        <v>12</v>
      </c>
      <c r="E640" s="2">
        <f>Tabela22567891011[[#This Row],[PRODUZIDAS]]*VLOOKUP(Tabela22567891011[[#This Row],[SKU]],Tabela24[#All],10,0)</f>
        <v>10.821999999999997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>
        <v>11</v>
      </c>
      <c r="E657" s="2">
        <f>Tabela22567891011[[#This Row],[PRODUZIDAS]]*VLOOKUP(Tabela22567891011[[#This Row],[SKU]],Tabela24[#All],10,0)</f>
        <v>12.756857142857143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485.59254779233663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7</v>
      </c>
      <c r="E6" s="2">
        <f>Tabela2256789101112[[#This Row],[PRODUZIDAS]]*VLOOKUP(Tabela2256789101112[[#This Row],[SKU]],Tabela24[#All],11,0)</f>
        <v>1.9072463768115941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>
        <v>23</v>
      </c>
      <c r="E55" s="2">
        <f>Tabela2256789101112[[#This Row],[PRODUZIDAS]]*VLOOKUP(Tabela2256789101112[[#This Row],[SKU]],Tabela24[#All],11,0)</f>
        <v>13.327397260273971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15</v>
      </c>
      <c r="E58" s="2">
        <f>Tabela2256789101112[[#This Row],[PRODUZIDAS]]*VLOOKUP(Tabela2256789101112[[#This Row],[SKU]],Tabela24[#All],11,0)</f>
        <v>8.6917808219178063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133.5</v>
      </c>
      <c r="E77" s="2">
        <f>Tabela2256789101112[[#This Row],[PRODUZIDAS]]*VLOOKUP(Tabela2256789101112[[#This Row],[SKU]],Tabela24[#All],11,0)</f>
        <v>111.93974999999999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268.5</v>
      </c>
      <c r="E108" s="2">
        <f>Tabela2256789101112[[#This Row],[PRODUZIDAS]]*VLOOKUP(Tabela2256789101112[[#This Row],[SKU]],Tabela24[#All],11,0)</f>
        <v>176.37228000000002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39.5</v>
      </c>
      <c r="E192" s="2">
        <f>Tabela2256789101112[[#This Row],[PRODUZIDAS]]*VLOOKUP(Tabela2256789101112[[#This Row],[SKU]],Tabela24[#All],11,0)</f>
        <v>25.946760000000001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Tabela2256789101112[[#This Row],[PRODUZIDAS]]*VLOOKUP(Tabela2256789101112[[#This Row],[SKU]],Tabela24[#All],11,0)</f>
        <v>7.7314285714285713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13</v>
      </c>
      <c r="E230" s="2">
        <f>Tabela2256789101112[[#This Row],[PRODUZIDAS]]*VLOOKUP(Tabela2256789101112[[#This Row],[SKU]],Tabela24[#All],11,0)</f>
        <v>10.050857142857144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>
        <v>10.5</v>
      </c>
      <c r="E233" s="2">
        <f>Tabela2256789101112[[#This Row],[PRODUZIDAS]]*VLOOKUP(Tabela2256789101112[[#This Row],[SKU]],Tabela24[#All],11,0)</f>
        <v>8.1180000000000003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10</v>
      </c>
      <c r="E593" s="2">
        <f>Tabela2256789101112[[#This Row],[PRODUZIDAS]]*VLOOKUP(Tabela2256789101112[[#This Row],[SKU]],Tabela24[#All],11,0)</f>
        <v>7.7314285714285713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>
        <v>40</v>
      </c>
      <c r="E640" s="2">
        <f>Tabela2256789101112[[#This Row],[PRODUZIDAS]]*VLOOKUP(Tabela2256789101112[[#This Row],[SKU]],Tabela24[#All],11,0)</f>
        <v>28.34333333333333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>
        <v>61</v>
      </c>
      <c r="E660" s="2">
        <f>Tabela2256789101112[[#This Row],[PRODUZIDAS]]*VLOOKUP(Tabela2256789101112[[#This Row],[SKU]],Tabela24[#All],11,0)</f>
        <v>47.161714285714282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>
        <v>49.5</v>
      </c>
      <c r="E663" s="2">
        <f>Tabela2256789101112[[#This Row],[PRODUZIDAS]]*VLOOKUP(Tabela2256789101112[[#This Row],[SKU]],Tabela24[#All],11,0)</f>
        <v>38.270571428571429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63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513.13704761904751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158</v>
      </c>
      <c r="E77" s="2">
        <f>Tabela225678910111213[[#This Row],[PRODUZIDAS]]*VLOOKUP(Tabela225678910111213[[#This Row],[SKU]],Tabela24[#All],12,0)</f>
        <v>173.24699999999996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257.5</v>
      </c>
      <c r="E108" s="2">
        <f>Tabela225678910111213[[#This Row],[PRODUZIDAS]]*VLOOKUP(Tabela225678910111213[[#This Row],[SKU]],Tabela24[#All],12,0)</f>
        <v>281.91099999999994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Tabela225678910111213[[#This Row],[PRODUZIDAS]]*VLOOKUP(Tabela225678910111213[[#This Row],[SKU]],Tabela24[#All],12,0)</f>
        <v>10.952857142857141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Tabela225678910111213[[#This Row],[PRODUZIDAS]]*VLOOKUP(Tabela225678910111213[[#This Row],[SKU]],Tabela24[#All],12,0)</f>
        <v>10.952857142857141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>
        <v>40</v>
      </c>
      <c r="E640" s="2">
        <f>Tabela225678910111213[[#This Row],[PRODUZIDAS]]*VLOOKUP(Tabela225678910111213[[#This Row],[SKU]],Tabela24[#All],12,0)</f>
        <v>36.073333333333323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1429.6415729941289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80</v>
      </c>
      <c r="E26" s="2">
        <f>Tabela22567891011121314[[#This Row],[PRODUZIDAS]]*VLOOKUP(Tabela22567891011121314[[#This Row],[SKU]],Tabela24[#All],13,0)</f>
        <v>92.712328767123267</v>
      </c>
    </row>
    <row r="27" spans="2:5" x14ac:dyDescent="0.25">
      <c r="B27" s="3" t="s">
        <v>44</v>
      </c>
      <c r="C27" s="3" t="s">
        <v>45</v>
      </c>
      <c r="D27" s="1">
        <v>20</v>
      </c>
      <c r="E27" s="2">
        <f>Tabela22567891011121314[[#This Row],[PRODUZIDAS]]*VLOOKUP(Tabela22567891011121314[[#This Row],[SKU]],Tabela24[#All],13,0)</f>
        <v>23.178082191780817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40</v>
      </c>
      <c r="E33" s="2">
        <f>Tabela22567891011121314[[#This Row],[PRODUZIDAS]]*VLOOKUP(Tabela22567891011121314[[#This Row],[SKU]],Tabela24[#All],13,0)</f>
        <v>46.356164383561634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>
        <v>20</v>
      </c>
      <c r="E52" s="2">
        <f>Tabela22567891011121314[[#This Row],[PRODUZIDAS]]*VLOOKUP(Tabela22567891011121314[[#This Row],[SKU]],Tabela24[#All],13,0)</f>
        <v>23.178082191780817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42</v>
      </c>
      <c r="E58" s="2">
        <f>Tabela22567891011121314[[#This Row],[PRODUZIDAS]]*VLOOKUP(Tabela22567891011121314[[#This Row],[SKU]],Tabela24[#All],13,0)</f>
        <v>48.673972602739717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9</v>
      </c>
      <c r="E68" s="2">
        <f>Tabela22567891011121314[[#This Row],[PRODUZIDAS]]*VLOOKUP(Tabela22567891011121314[[#This Row],[SKU]],Tabela24[#All],13,0)</f>
        <v>10.448999999999998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154</v>
      </c>
      <c r="E77" s="2">
        <f>Tabela22567891011121314[[#This Row],[PRODUZIDAS]]*VLOOKUP(Tabela22567891011121314[[#This Row],[SKU]],Tabela24[#All],13,0)</f>
        <v>178.79399999999998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>
        <v>9</v>
      </c>
      <c r="E82" s="2">
        <f>Tabela22567891011121314[[#This Row],[PRODUZIDAS]]*VLOOKUP(Tabela22567891011121314[[#This Row],[SKU]],Tabela24[#All],13,0)</f>
        <v>10.448999999999998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237</v>
      </c>
      <c r="E108" s="2">
        <f>Tabela22567891011121314[[#This Row],[PRODUZIDAS]]*VLOOKUP(Tabela22567891011121314[[#This Row],[SKU]],Tabela24[#All],13,0)</f>
        <v>274.73039999999997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119</v>
      </c>
      <c r="E110" s="2">
        <f>Tabela22567891011121314[[#This Row],[PRODUZIDAS]]*VLOOKUP(Tabela22567891011121314[[#This Row],[SKU]],Tabela24[#All],13,0)</f>
        <v>137.94479999999999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112</v>
      </c>
      <c r="E114" s="2">
        <f>Tabela22567891011121314[[#This Row],[PRODUZIDAS]]*VLOOKUP(Tabela22567891011121314[[#This Row],[SKU]],Tabela24[#All],13,0)</f>
        <v>129.83039999999997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21</v>
      </c>
      <c r="E116" s="2">
        <f>Tabela22567891011121314[[#This Row],[PRODUZIDAS]]*VLOOKUP(Tabela22567891011121314[[#This Row],[SKU]],Tabela24[#All],13,0)</f>
        <v>24.343199999999996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49</v>
      </c>
      <c r="E120" s="2">
        <f>Tabela22567891011121314[[#This Row],[PRODUZIDAS]]*VLOOKUP(Tabela22567891011121314[[#This Row],[SKU]],Tabela24[#All],13,0)</f>
        <v>56.815499999999986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12</v>
      </c>
      <c r="E126" s="2">
        <f>Tabela22567891011121314[[#This Row],[PRODUZIDAS]]*VLOOKUP(Tabela22567891011121314[[#This Row],[SKU]],Tabela24[#All],13,0)</f>
        <v>13.913999999999998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8</v>
      </c>
      <c r="E144" s="2">
        <f>Tabela22567891011121314[[#This Row],[PRODUZIDAS]]*VLOOKUP(Tabela22567891011121314[[#This Row],[SKU]],Tabela24[#All],13,0)</f>
        <v>9.2777142857142856</v>
      </c>
    </row>
    <row r="145" spans="2:5" x14ac:dyDescent="0.25">
      <c r="B145" s="3" t="s">
        <v>280</v>
      </c>
      <c r="C145" s="3" t="s">
        <v>281</v>
      </c>
      <c r="D145" s="1">
        <v>33</v>
      </c>
      <c r="E145" s="2">
        <f>Tabela22567891011121314[[#This Row],[PRODUZIDAS]]*VLOOKUP(Tabela22567891011121314[[#This Row],[SKU]],Tabela24[#All],13,0)</f>
        <v>38.270571428571429</v>
      </c>
    </row>
    <row r="146" spans="2:5" x14ac:dyDescent="0.25">
      <c r="B146" s="3" t="s">
        <v>282</v>
      </c>
      <c r="C146" s="3" t="s">
        <v>283</v>
      </c>
      <c r="D146" s="1">
        <v>32</v>
      </c>
      <c r="E146" s="2">
        <f>Tabela22567891011121314[[#This Row],[PRODUZIDAS]]*VLOOKUP(Tabela22567891011121314[[#This Row],[SKU]],Tabela24[#All],13,0)</f>
        <v>37.110857142857142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115</v>
      </c>
      <c r="E194" s="2">
        <f>Tabela22567891011121314[[#This Row],[PRODUZIDAS]]*VLOOKUP(Tabela22567891011121314[[#This Row],[SKU]],Tabela24[#All],13,0)</f>
        <v>133.30799999999996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>
        <v>2</v>
      </c>
      <c r="E205" s="2">
        <f>Tabela22567891011121314[[#This Row],[PRODUZIDAS]]*VLOOKUP(Tabela22567891011121314[[#This Row],[SKU]],Tabela24[#All],13,0)</f>
        <v>2.3189999999999995</v>
      </c>
    </row>
    <row r="206" spans="2:5" x14ac:dyDescent="0.25">
      <c r="B206" s="3" t="s">
        <v>402</v>
      </c>
      <c r="C206" s="3" t="s">
        <v>403</v>
      </c>
      <c r="D206" s="1">
        <v>13</v>
      </c>
      <c r="E206" s="2">
        <f>Tabela22567891011121314[[#This Row],[PRODUZIDAS]]*VLOOKUP(Tabela22567891011121314[[#This Row],[SKU]],Tabela24[#All],13,0)</f>
        <v>15.073499999999997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28</v>
      </c>
      <c r="E208" s="2">
        <f>Tabela22567891011121314[[#This Row],[PRODUZIDAS]]*VLOOKUP(Tabela22567891011121314[[#This Row],[SKU]],Tabela24[#All],13,0)</f>
        <v>32.465999999999994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9</v>
      </c>
      <c r="E226" s="2">
        <f>Tabela22567891011121314[[#This Row],[PRODUZIDAS]]*VLOOKUP(Tabela22567891011121314[[#This Row],[SKU]],Tabela24[#All],13,0)</f>
        <v>10.437428571428571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1</v>
      </c>
      <c r="E581" s="2">
        <f>Tabela22567891011121314[[#This Row],[PRODUZIDAS]]*VLOOKUP(Tabela22567891011121314[[#This Row],[SKU]],Tabela24[#All],13,0)</f>
        <v>1.1594999999999998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9</v>
      </c>
      <c r="E593" s="2">
        <f>Tabela22567891011121314[[#This Row],[PRODUZIDAS]]*VLOOKUP(Tabela22567891011121314[[#This Row],[SKU]],Tabela24[#All],13,0)</f>
        <v>10.437428571428571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>
        <v>49</v>
      </c>
      <c r="E642" s="2">
        <f>Tabela22567891011121314[[#This Row],[PRODUZIDAS]]*VLOOKUP(Tabela22567891011121314[[#This Row],[SKU]],Tabela24[#All],13,0)</f>
        <v>56.815499999999986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3</v>
      </c>
      <c r="E656" s="2">
        <f>Tabela22567891011121314[[#This Row],[PRODUZIDAS]]*VLOOKUP(Tabela22567891011121314[[#This Row],[SKU]],Tabela24[#All],13,0)</f>
        <v>3.4791428571428571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7</v>
      </c>
      <c r="E664" s="2">
        <f>Tabela22567891011121314[[#This Row],[PRODUZIDAS]]*VLOOKUP(Tabela22567891011121314[[#This Row],[SKU]],Tabela24[#All],13,0)</f>
        <v>8.1180000000000003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317.69812733202872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80</v>
      </c>
      <c r="E26" s="2">
        <f>Tabela2256789101112131415[[#This Row],[PRODUZIDAS]]*VLOOKUP(Tabela2256789101112131415[[#This Row],[SKU]],Tabela24[#All],14,0)</f>
        <v>20.602739726027398</v>
      </c>
    </row>
    <row r="27" spans="2:5" x14ac:dyDescent="0.25">
      <c r="B27" s="3" t="s">
        <v>44</v>
      </c>
      <c r="C27" s="3" t="s">
        <v>45</v>
      </c>
      <c r="D27" s="1">
        <v>20</v>
      </c>
      <c r="E27" s="2">
        <f>Tabela2256789101112131415[[#This Row],[PRODUZIDAS]]*VLOOKUP(Tabela2256789101112131415[[#This Row],[SKU]],Tabela24[#All],14,0)</f>
        <v>5.1506849315068495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40</v>
      </c>
      <c r="E33" s="2">
        <f>Tabela2256789101112131415[[#This Row],[PRODUZIDAS]]*VLOOKUP(Tabela2256789101112131415[[#This Row],[SKU]],Tabela24[#All],14,0)</f>
        <v>10.301369863013699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>
        <v>20</v>
      </c>
      <c r="E52" s="2">
        <f>Tabela2256789101112131415[[#This Row],[PRODUZIDAS]]*VLOOKUP(Tabela2256789101112131415[[#This Row],[SKU]],Tabela24[#All],14,0)</f>
        <v>5.1506849315068495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42</v>
      </c>
      <c r="E58" s="2">
        <f>Tabela2256789101112131415[[#This Row],[PRODUZIDAS]]*VLOOKUP(Tabela2256789101112131415[[#This Row],[SKU]],Tabela24[#All],14,0)</f>
        <v>10.816438356164383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9</v>
      </c>
      <c r="E68" s="2">
        <f>Tabela2256789101112131415[[#This Row],[PRODUZIDAS]]*VLOOKUP(Tabela2256789101112131415[[#This Row],[SKU]],Tabela24[#All],14,0)</f>
        <v>2.3220000000000001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154</v>
      </c>
      <c r="E77" s="2">
        <f>Tabela2256789101112131415[[#This Row],[PRODUZIDAS]]*VLOOKUP(Tabela2256789101112131415[[#This Row],[SKU]],Tabela24[#All],14,0)</f>
        <v>39.731999999999999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>
        <v>9</v>
      </c>
      <c r="E82" s="2">
        <f>Tabela2256789101112131415[[#This Row],[PRODUZIDAS]]*VLOOKUP(Tabela2256789101112131415[[#This Row],[SKU]],Tabela24[#All],14,0)</f>
        <v>2.3220000000000001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237</v>
      </c>
      <c r="E108" s="2">
        <f>Tabela2256789101112131415[[#This Row],[PRODUZIDAS]]*VLOOKUP(Tabela2256789101112131415[[#This Row],[SKU]],Tabela24[#All],14,0)</f>
        <v>61.051200000000001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119</v>
      </c>
      <c r="E110" s="2">
        <f>Tabela2256789101112131415[[#This Row],[PRODUZIDAS]]*VLOOKUP(Tabela2256789101112131415[[#This Row],[SKU]],Tabela24[#All],14,0)</f>
        <v>30.654399999999999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112</v>
      </c>
      <c r="E114" s="2">
        <f>Tabela2256789101112131415[[#This Row],[PRODUZIDAS]]*VLOOKUP(Tabela2256789101112131415[[#This Row],[SKU]],Tabela24[#All],14,0)</f>
        <v>28.851199999999999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21</v>
      </c>
      <c r="E116" s="2">
        <f>Tabela2256789101112131415[[#This Row],[PRODUZIDAS]]*VLOOKUP(Tabela2256789101112131415[[#This Row],[SKU]],Tabela24[#All],14,0)</f>
        <v>5.4096000000000002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49</v>
      </c>
      <c r="E120" s="2">
        <f>Tabela2256789101112131415[[#This Row],[PRODUZIDAS]]*VLOOKUP(Tabela2256789101112131415[[#This Row],[SKU]],Tabela24[#All],14,0)</f>
        <v>12.625666666666666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12</v>
      </c>
      <c r="E126" s="2">
        <f>Tabela2256789101112131415[[#This Row],[PRODUZIDAS]]*VLOOKUP(Tabela2256789101112131415[[#This Row],[SKU]],Tabela24[#All],14,0)</f>
        <v>3.0919999999999996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8</v>
      </c>
      <c r="E144" s="2">
        <f>Tabela2256789101112131415[[#This Row],[PRODUZIDAS]]*VLOOKUP(Tabela2256789101112131415[[#This Row],[SKU]],Tabela24[#All],14,0)</f>
        <v>2.0617142857142858</v>
      </c>
    </row>
    <row r="145" spans="2:5" x14ac:dyDescent="0.25">
      <c r="B145" s="3" t="s">
        <v>280</v>
      </c>
      <c r="C145" s="3" t="s">
        <v>281</v>
      </c>
      <c r="D145" s="1">
        <v>33</v>
      </c>
      <c r="E145" s="2">
        <f>Tabela2256789101112131415[[#This Row],[PRODUZIDAS]]*VLOOKUP(Tabela2256789101112131415[[#This Row],[SKU]],Tabela24[#All],14,0)</f>
        <v>8.5045714285714293</v>
      </c>
    </row>
    <row r="146" spans="2:5" x14ac:dyDescent="0.25">
      <c r="B146" s="3" t="s">
        <v>282</v>
      </c>
      <c r="C146" s="3" t="s">
        <v>283</v>
      </c>
      <c r="D146" s="1">
        <v>32</v>
      </c>
      <c r="E146" s="2">
        <f>Tabela2256789101112131415[[#This Row],[PRODUZIDAS]]*VLOOKUP(Tabela2256789101112131415[[#This Row],[SKU]],Tabela24[#All],14,0)</f>
        <v>8.2468571428571433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115</v>
      </c>
      <c r="E194" s="2">
        <f>Tabela2256789101112131415[[#This Row],[PRODUZIDAS]]*VLOOKUP(Tabela2256789101112131415[[#This Row],[SKU]],Tabela24[#All],14,0)</f>
        <v>29.623999999999999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>
        <v>2</v>
      </c>
      <c r="E205" s="2">
        <f>Tabela2256789101112131415[[#This Row],[PRODUZIDAS]]*VLOOKUP(Tabela2256789101112131415[[#This Row],[SKU]],Tabela24[#All],14,0)</f>
        <v>0.51533333333333331</v>
      </c>
    </row>
    <row r="206" spans="2:5" x14ac:dyDescent="0.25">
      <c r="B206" s="3" t="s">
        <v>402</v>
      </c>
      <c r="C206" s="3" t="s">
        <v>403</v>
      </c>
      <c r="D206" s="1">
        <v>13</v>
      </c>
      <c r="E206" s="2">
        <f>Tabela2256789101112131415[[#This Row],[PRODUZIDAS]]*VLOOKUP(Tabela2256789101112131415[[#This Row],[SKU]],Tabela24[#All],14,0)</f>
        <v>3.3496666666666663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28</v>
      </c>
      <c r="E208" s="2">
        <f>Tabela2256789101112131415[[#This Row],[PRODUZIDAS]]*VLOOKUP(Tabela2256789101112131415[[#This Row],[SKU]],Tabela24[#All],14,0)</f>
        <v>7.2146666666666661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9</v>
      </c>
      <c r="E226" s="2">
        <f>Tabela2256789101112131415[[#This Row],[PRODUZIDAS]]*VLOOKUP(Tabela2256789101112131415[[#This Row],[SKU]],Tabela24[#All],14,0)</f>
        <v>2.3194285714285714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1</v>
      </c>
      <c r="E581" s="2">
        <f>Tabela2256789101112131415[[#This Row],[PRODUZIDAS]]*VLOOKUP(Tabela2256789101112131415[[#This Row],[SKU]],Tabela24[#All],14,0)</f>
        <v>0.25766666666666665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9</v>
      </c>
      <c r="E593" s="2">
        <f>Tabela2256789101112131415[[#This Row],[PRODUZIDAS]]*VLOOKUP(Tabela2256789101112131415[[#This Row],[SKU]],Tabela24[#All],14,0)</f>
        <v>2.3194285714285714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>
        <v>49</v>
      </c>
      <c r="E642" s="2">
        <f>Tabela2256789101112131415[[#This Row],[PRODUZIDAS]]*VLOOKUP(Tabela2256789101112131415[[#This Row],[SKU]],Tabela24[#All],14,0)</f>
        <v>12.625666666666666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3</v>
      </c>
      <c r="E656" s="2">
        <f>Tabela2256789101112131415[[#This Row],[PRODUZIDAS]]*VLOOKUP(Tabela2256789101112131415[[#This Row],[SKU]],Tabela24[#All],14,0)</f>
        <v>0.77314285714285713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7</v>
      </c>
      <c r="E664" s="2">
        <f>Tabela2256789101112131415[[#This Row],[PRODUZIDAS]]*VLOOKUP(Tabela2256789101112131415[[#This Row],[SKU]],Tabela24[#All],14,0)</f>
        <v>1.804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2025-05-05T12:47:16Z</dcterms:modified>
</cp:coreProperties>
</file>