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8B0B40E9-7BBB-4D12-A560-5F3732AAC349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<sst xmlns="http://schemas.openxmlformats.org/spreadsheetml/2006/main" count="26032" uniqueCount="1899">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</sst>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1" sqref="B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45763</v>
      </c>
      <c r="C2" s="31"/>
      <c r="D2" s="33">
        <f>SUM(Tabela15[VALOR])</f>
        <v>6231.5907637462878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148.65236128648004</v>
      </c>
      <c r="D7" s="26"/>
      <c r="E7" s="26">
        <f>Tabela15[[#This Row],[VALOR]]-Tabela15[[#This Row],[Custo Setor]]</f>
        <v>148.65236128648004</v>
      </c>
    </row>
    <row r="8" spans="2:5" x14ac:dyDescent="0.25">
      <c r="B8" t="s">
        <v>1883</v>
      </c>
      <c r="C8" s="21">
        <f t="array" ref="C8">'2 - CORTE VOIL'!G4</f>
        <v>564.52941428571421</v>
      </c>
      <c r="D8" s="26"/>
      <c r="E8" s="26">
        <f>Tabela15[[#This Row],[VALOR]]-Tabela15[[#This Row],[Custo Setor]]</f>
        <v>564.52941428571421</v>
      </c>
    </row>
    <row r="9" spans="2:5" x14ac:dyDescent="0.25">
      <c r="B9" t="s">
        <v>1885</v>
      </c>
      <c r="C9" s="21">
        <f t="array" ref="C9">'3 - BAINHA CONTINUA'!G4</f>
        <v>61.588559999999994</v>
      </c>
      <c r="D9" s="26"/>
      <c r="E9" s="26">
        <f>Tabela15[[#This Row],[VALOR]]-Tabela15[[#This Row],[Custo Setor]]</f>
        <v>61.588559999999994</v>
      </c>
    </row>
    <row r="10" spans="2:5" x14ac:dyDescent="0.25">
      <c r="B10" t="s">
        <v>1884</v>
      </c>
      <c r="C10" s="21">
        <f t="array" ref="C10">'4 - BARRADO'!G4</f>
        <v>672.01490476190463</v>
      </c>
      <c r="D10" s="26"/>
      <c r="E10" s="26">
        <f>Tabela15[[#This Row],[VALOR]]-Tabela15[[#This Row],[Custo Setor]]</f>
        <v>672.01490476190463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15.206999999999997</v>
      </c>
      <c r="D12" s="26"/>
      <c r="E12" s="26">
        <f>Tabela15[[#This Row],[VALOR]]-Tabela15[[#This Row],[Custo Setor]]</f>
        <v>15.206999999999997</v>
      </c>
    </row>
    <row r="13" spans="2:5" x14ac:dyDescent="0.25">
      <c r="B13" t="s">
        <v>1888</v>
      </c>
      <c r="C13" s="21">
        <f t="array" ref="C13">'7 - PALETEIRA'!G4</f>
        <v>576.63251831823629</v>
      </c>
      <c r="D13" s="26"/>
      <c r="E13" s="26">
        <f>Tabela15[[#This Row],[VALOR]]-Tabela15[[#This Row],[Custo Setor]]</f>
        <v>576.63251831823629</v>
      </c>
    </row>
    <row r="14" spans="2:5" x14ac:dyDescent="0.25">
      <c r="B14" t="s">
        <v>1889</v>
      </c>
      <c r="C14" s="21">
        <f>'8 - ACABAMENTO'!G4</f>
        <v>755.03536802834822</v>
      </c>
      <c r="D14" s="26"/>
      <c r="E14" s="26">
        <f>Tabela15[[#This Row],[VALOR]]-Tabela15[[#This Row],[Custo Setor]]</f>
        <v>755.03536802834822</v>
      </c>
    </row>
    <row r="15" spans="2:5" x14ac:dyDescent="0.25">
      <c r="B15" t="s">
        <v>1890</v>
      </c>
      <c r="C15" s="21">
        <f t="array" ref="C15">'9 - FURO'!G4</f>
        <v>457.59165500941378</v>
      </c>
      <c r="D15" s="26"/>
      <c r="E15" s="26">
        <f>Tabela15[[#This Row],[VALOR]]-Tabela15[[#This Row],[Custo Setor]]</f>
        <v>457.59165500941378</v>
      </c>
    </row>
    <row r="16" spans="2:5" x14ac:dyDescent="0.25">
      <c r="B16" t="s">
        <v>1891</v>
      </c>
      <c r="C16" s="21">
        <f t="array" ref="C16">'10 - ILHOS'!G4</f>
        <v>1178.9388998860081</v>
      </c>
      <c r="D16" s="26"/>
      <c r="E16" s="26">
        <f>Tabela15[[#This Row],[VALOR]]-Tabela15[[#This Row],[Custo Setor]]</f>
        <v>1178.9388998860081</v>
      </c>
    </row>
    <row r="17" spans="2:5" x14ac:dyDescent="0.25">
      <c r="B17" t="s">
        <v>1892</v>
      </c>
      <c r="C17" s="21">
        <f t="array" ref="C17">'11 - DOBRA'!G4</f>
        <v>1473.8727945028763</v>
      </c>
      <c r="D17" s="26"/>
      <c r="E17" s="26">
        <f>Tabela15[[#This Row],[VALOR]]-Tabela15[[#This Row],[Custo Setor]]</f>
        <v>1473.8727945028763</v>
      </c>
    </row>
    <row r="18" spans="2:5" x14ac:dyDescent="0.25">
      <c r="B18" t="s">
        <v>1893</v>
      </c>
      <c r="C18" s="21">
        <f t="array" ref="C18">'12 - EMBALAGEM'!G4</f>
        <v>327.52728766730593</v>
      </c>
      <c r="D18" s="26"/>
      <c r="E18" s="26">
        <f>Tabela15[[#This Row],[VALOR]]-Tabela15[[#This Row],[Custo Setor]]</f>
        <v>327.52728766730593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6231.5907637462878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0" workbookViewId="0">
      <selection activeCell="D73" sqref="D7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148.65236128648004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>
        <v>12</v>
      </c>
      <c r="E14" s="2">
        <f>Tabela2[[#This Row],[PRODUZIDAS]]*VLOOKUP(Tabela2[[#This Row],[SKU]],Tabela24[#All],3,0)</f>
        <v>5.7217391304347824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>
        <v>6</v>
      </c>
      <c r="E18" s="2">
        <f>Tabela2[[#This Row],[PRODUZIDAS]]*VLOOKUP(Tabela2[[#This Row],[SKU]],Tabela24[#All],3,0)</f>
        <v>2.8608695652173912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>
        <v>3</v>
      </c>
      <c r="E20" s="2">
        <f>Tabela2[[#This Row],[PRODUZIDAS]]*VLOOKUP(Tabela2[[#This Row],[SKU]],Tabela24[#All],3,0)</f>
        <v>1.4304347826086956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>
        <v>1</v>
      </c>
      <c r="E25" s="2">
        <f>Tabela2[[#This Row],[PRODUZIDAS]]*VLOOKUP(Tabela2[[#This Row],[SKU]],Tabela24[#All],3,0)</f>
        <v>0.25753424657534246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>
        <v>10</v>
      </c>
      <c r="E28" s="2">
        <f>Tabela2[[#This Row],[PRODUZIDAS]]*VLOOKUP(Tabela2[[#This Row],[SKU]],Tabela24[#All],3,0)</f>
        <v>2.5753424657534247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>
        <v>11</v>
      </c>
      <c r="E42" s="2">
        <f>Tabela2[[#This Row],[PRODUZIDAS]]*VLOOKUP(Tabela2[[#This Row],[SKU]],Tabela24[#All],3,0)</f>
        <v>2.9745205479452048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>
        <v>11</v>
      </c>
      <c r="E45" s="2">
        <f>Tabela2[[#This Row],[PRODUZIDAS]]*VLOOKUP(Tabela2[[#This Row],[SKU]],Tabela24[#All],3,0)</f>
        <v>2.9745205479452048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5</v>
      </c>
      <c r="E72" s="2">
        <f>Tabela2[[#This Row],[PRODUZIDAS]]*VLOOKUP(Tabela2[[#This Row],[SKU]],Tabela24[#All],3,0)</f>
        <v>1.3544999999999998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6</v>
      </c>
      <c r="E75" s="2">
        <f>Tabela2[[#This Row],[PRODUZIDAS]]*VLOOKUP(Tabela2[[#This Row],[SKU]],Tabela24[#All],3,0)</f>
        <v>1.6254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>
        <v>11</v>
      </c>
      <c r="E80" s="2">
        <f>Tabela2[[#This Row],[PRODUZIDAS]]*VLOOKUP(Tabela2[[#This Row],[SKU]],Tabela24[#All],3,0)</f>
        <v>2.9798999999999998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>
        <v>2</v>
      </c>
      <c r="E82" s="2">
        <f>Tabela2[[#This Row],[PRODUZIDAS]]*VLOOKUP(Tabela2[[#This Row],[SKU]],Tabela24[#All],3,0)</f>
        <v>0.54179999999999995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>
        <v>3</v>
      </c>
      <c r="E100" s="2">
        <f>Tabela2[[#This Row],[PRODUZIDAS]]*VLOOKUP(Tabela2[[#This Row],[SKU]],Tabela24[#All],3,0)</f>
        <v>0.81269999999999998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>
        <v>1</v>
      </c>
      <c r="E103" s="2">
        <f>Tabela2[[#This Row],[PRODUZIDAS]]*VLOOKUP(Tabela2[[#This Row],[SKU]],Tabela24[#All],3,0)</f>
        <v>0.27089999999999997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>
        <v>50</v>
      </c>
      <c r="E115" s="2">
        <f>Tabela2[[#This Row],[PRODUZIDAS]]*VLOOKUP(Tabela2[[#This Row],[SKU]],Tabela24[#All],3,0)</f>
        <v>7.7279999999999989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>
        <v>21</v>
      </c>
      <c r="E145" s="2">
        <f>Tabela2[[#This Row],[PRODUZIDAS]]*VLOOKUP(Tabela2[[#This Row],[SKU]],Tabela24[#All],3,0)</f>
        <v>6.7650000000000006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>
        <v>102</v>
      </c>
      <c r="E154" s="2">
        <f>Tabela2[[#This Row],[PRODUZIDAS]]*VLOOKUP(Tabela2[[#This Row],[SKU]],Tabela24[#All],3,0)</f>
        <v>32.85857142857143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20</v>
      </c>
      <c r="E192" s="2">
        <f>Tabela2[[#This Row],[PRODUZIDAS]]*VLOOKUP(Tabela2[[#This Row],[SKU]],Tabela24[#All],3,0)</f>
        <v>3.0911999999999997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20</v>
      </c>
      <c r="E203" s="2">
        <f>Tabela2[[#This Row],[PRODUZIDAS]]*VLOOKUP(Tabela2[[#This Row],[SKU]],Tabela24[#All],3,0)</f>
        <v>6.4416666666666664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60</v>
      </c>
      <c r="E230" s="2">
        <f>Tabela2[[#This Row],[PRODUZIDAS]]*VLOOKUP(Tabela2[[#This Row],[SKU]],Tabela24[#All],3,0)</f>
        <v>19.328571428571429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>
        <v>10</v>
      </c>
      <c r="E233" s="2">
        <f>Tabela2[[#This Row],[PRODUZIDAS]]*VLOOKUP(Tabela2[[#This Row],[SKU]],Tabela24[#All],3,0)</f>
        <v>3.2214285714285715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>
        <v>43</v>
      </c>
      <c r="E408" s="2">
        <f>Tabela2[[#This Row],[PRODUZIDAS]]*VLOOKUP(Tabela2[[#This Row],[SKU]],Tabela24[#All],3,0)</f>
        <v>34.504428571428562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>
        <v>10</v>
      </c>
      <c r="E422" s="2">
        <f>Tabela2[[#This Row],[PRODUZIDAS]]*VLOOKUP(Tabela2[[#This Row],[SKU]],Tabela24[#All],3,0)</f>
        <v>8.3333333333333339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564.52941428571421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>
        <v>272</v>
      </c>
      <c r="E111" s="2">
        <f>Tabela225[[#This Row],[PRODUZIDAS]]*VLOOKUP(Tabela225[[#This Row],[SKU]],Tabela24[#All],4,0)</f>
        <v>147.14112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105.5</v>
      </c>
      <c r="E114" s="2">
        <f>Tabela225[[#This Row],[PRODUZIDAS]]*VLOOKUP(Tabela225[[#This Row],[SKU]],Tabela24[#All],4,0)</f>
        <v>57.071280000000002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>
        <v>18</v>
      </c>
      <c r="E165" s="2">
        <f>Tabela225[[#This Row],[PRODUZIDAS]]*VLOOKUP(Tabela225[[#This Row],[SKU]],Tabela24[#All],4,0)</f>
        <v>26.67342857142857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267.5</v>
      </c>
      <c r="E192" s="2">
        <f>Tabela225[[#This Row],[PRODUZIDAS]]*VLOOKUP(Tabela225[[#This Row],[SKU]],Tabela24[#All],4,0)</f>
        <v>144.70679999999999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>
        <v>23</v>
      </c>
      <c r="E228" s="2">
        <f>Tabela225[[#This Row],[PRODUZIDAS]]*VLOOKUP(Tabela225[[#This Row],[SKU]],Tabela24[#All],4,0)</f>
        <v>34.082714285714282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>
        <v>51.5</v>
      </c>
      <c r="E233" s="2">
        <f>Tabela225[[#This Row],[PRODUZIDAS]]*VLOOKUP(Tabela225[[#This Row],[SKU]],Tabela24[#All],4,0)</f>
        <v>76.315642857142848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>
        <v>28</v>
      </c>
      <c r="E236" s="2">
        <f>Tabela225[[#This Row],[PRODUZIDAS]]*VLOOKUP(Tabela225[[#This Row],[SKU]],Tabela24[#All],4,0)</f>
        <v>41.491999999999997</v>
      </c>
    </row>
    <row r="237" spans="2:5" x14ac:dyDescent="0.25">
      <c r="B237" s="3" t="s">
        <v>464</v>
      </c>
      <c r="C237" s="3" t="s">
        <v>465</v>
      </c>
      <c r="D237" s="1">
        <v>22</v>
      </c>
      <c r="E237" s="2">
        <f>Tabela225[[#This Row],[PRODUZIDAS]]*VLOOKUP(Tabela225[[#This Row],[SKU]],Tabela24[#All],4,0)</f>
        <v>32.600857142857137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>
        <v>3</v>
      </c>
      <c r="E255" s="2">
        <f>Tabela225[[#This Row],[PRODUZIDAS]]*VLOOKUP(Tabela225[[#This Row],[SKU]],Tabela24[#All],4,0)</f>
        <v>4.4455714285714283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45" workbookViewId="0">
      <selection activeCell="D154" sqref="D15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61.588559999999994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>
        <v>20.83</v>
      </c>
      <c r="E153" s="2">
        <f>Tabela2256[[#This Row],[PRODUZIDAS]]*VLOOKUP(Tabela2256[[#This Row],[SKU]],Tabela24[#All],5,0)</f>
        <v>9.3943300000000001</v>
      </c>
    </row>
    <row r="154" spans="2:5" x14ac:dyDescent="0.25">
      <c r="B154" s="3" t="s">
        <v>298</v>
      </c>
      <c r="C154" s="3" t="s">
        <v>299</v>
      </c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>
        <v>32.909999999999997</v>
      </c>
      <c r="E225" s="2">
        <f>Tabela2256[[#This Row],[PRODUZIDAS]]*VLOOKUP(Tabela2256[[#This Row],[SKU]],Tabela24[#All],5,0)</f>
        <v>14.842409999999999</v>
      </c>
    </row>
    <row r="226" spans="2:5" x14ac:dyDescent="0.25">
      <c r="B226" s="3" t="s">
        <v>442</v>
      </c>
      <c r="C226" s="3" t="s">
        <v>443</v>
      </c>
      <c r="D226">
        <v>27.08</v>
      </c>
      <c r="E226" s="2">
        <f>Tabela2256[[#This Row],[PRODUZIDAS]]*VLOOKUP(Tabela2256[[#This Row],[SKU]],Tabela24[#All],5,0)</f>
        <v>12.21308</v>
      </c>
    </row>
    <row r="227" spans="2:5" x14ac:dyDescent="0.25">
      <c r="B227" s="3" t="s">
        <v>444</v>
      </c>
      <c r="C227" s="3" t="s">
        <v>445</v>
      </c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>
        <v>27.91</v>
      </c>
      <c r="E228" s="2">
        <f>Tabela2256[[#This Row],[PRODUZIDAS]]*VLOOKUP(Tabela2256[[#This Row],[SKU]],Tabela24[#All],5,0)</f>
        <v>12.58741</v>
      </c>
    </row>
    <row r="229" spans="2:5" x14ac:dyDescent="0.25">
      <c r="B229" s="3" t="s">
        <v>448</v>
      </c>
      <c r="C229" s="3" t="s">
        <v>449</v>
      </c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>
        <v>27.83</v>
      </c>
      <c r="E233" s="2">
        <f>Tabela2256[[#This Row],[PRODUZIDAS]]*VLOOKUP(Tabela2256[[#This Row],[SKU]],Tabela24[#All],5,0)</f>
        <v>12.55133</v>
      </c>
    </row>
    <row r="234" spans="2:5" x14ac:dyDescent="0.25">
      <c r="B234" s="3" t="s">
        <v>458</v>
      </c>
      <c r="C234" s="3" t="s">
        <v>459</v>
      </c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97" workbookViewId="0">
      <selection activeCell="D97" sqref="D9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672.01490476190463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>
        <v>169</v>
      </c>
      <c r="E110" s="2">
        <f>Tabela22567[[#This Row],[PRODUZIDAS]]*VLOOKUP(Tabela22567[[#This Row],[SKU]],Tabela24[#All],6,0)</f>
        <v>195.90479999999997</v>
      </c>
    </row>
    <row r="111" spans="2:5" x14ac:dyDescent="0.25">
      <c r="B111" s="3" t="s">
        <v>212</v>
      </c>
      <c r="C111" s="3" t="s">
        <v>213</v>
      </c>
      <c r="D111">
        <v>75</v>
      </c>
      <c r="E111" s="2">
        <f>Tabela22567[[#This Row],[PRODUZIDAS]]*VLOOKUP(Tabela22567[[#This Row],[SKU]],Tabela24[#All],6,0)</f>
        <v>86.939999999999984</v>
      </c>
    </row>
    <row r="112" spans="2:5" x14ac:dyDescent="0.25">
      <c r="B112" s="3" t="s">
        <v>214</v>
      </c>
      <c r="C112" s="3" t="s">
        <v>215</v>
      </c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>
        <v>20</v>
      </c>
      <c r="E114" s="2">
        <f>Tabela22567[[#This Row],[PRODUZIDAS]]*VLOOKUP(Tabela22567[[#This Row],[SKU]],Tabela24[#All],6,0)</f>
        <v>23.183999999999997</v>
      </c>
    </row>
    <row r="115" spans="2:5" x14ac:dyDescent="0.25">
      <c r="B115" s="3" t="s">
        <v>220</v>
      </c>
      <c r="C115" s="3" t="s">
        <v>221</v>
      </c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>
        <v>139.5</v>
      </c>
      <c r="E116" s="2">
        <f>Tabela22567[[#This Row],[PRODUZIDAS]]*VLOOKUP(Tabela22567[[#This Row],[SKU]],Tabela24[#All],6,0)</f>
        <v>161.70839999999998</v>
      </c>
    </row>
    <row r="117" spans="2:5" x14ac:dyDescent="0.25">
      <c r="B117" s="3" t="s">
        <v>224</v>
      </c>
      <c r="C117" s="3" t="s">
        <v>225</v>
      </c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>
        <v>93</v>
      </c>
      <c r="E192" s="2">
        <f>Tabela22567[[#This Row],[PRODUZIDAS]]*VLOOKUP(Tabela22567[[#This Row],[SKU]],Tabela24[#All],6,0)</f>
        <v>107.80559999999998</v>
      </c>
    </row>
    <row r="193" spans="2:5" x14ac:dyDescent="0.25">
      <c r="B193" s="3" t="s">
        <v>376</v>
      </c>
      <c r="C193" s="3" t="s">
        <v>377</v>
      </c>
      <c r="D193">
        <v>71</v>
      </c>
      <c r="E193" s="2">
        <f>Tabela22567[[#This Row],[PRODUZIDAS]]*VLOOKUP(Tabela22567[[#This Row],[SKU]],Tabela24[#All],6,0)</f>
        <v>82.30319999999999</v>
      </c>
    </row>
    <row r="194" spans="2:5" x14ac:dyDescent="0.25">
      <c r="B194" s="3" t="s">
        <v>378</v>
      </c>
      <c r="C194" s="3" t="s">
        <v>379</v>
      </c>
      <c r="D194">
        <v>5.5</v>
      </c>
      <c r="E194" s="2">
        <f>Tabela22567[[#This Row],[PRODUZIDAS]]*VLOOKUP(Tabela22567[[#This Row],[SKU]],Tabela24[#All],6,0)</f>
        <v>6.3755999999999986</v>
      </c>
    </row>
    <row r="195" spans="2:5" x14ac:dyDescent="0.25">
      <c r="B195" s="3" t="s">
        <v>380</v>
      </c>
      <c r="C195" s="3" t="s">
        <v>381</v>
      </c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>
        <v>4.5</v>
      </c>
      <c r="E199" s="2">
        <f>Tabela22567[[#This Row],[PRODUZIDAS]]*VLOOKUP(Tabela22567[[#This Row],[SKU]],Tabela24[#All],6,0)</f>
        <v>5.2163999999999993</v>
      </c>
    </row>
    <row r="200" spans="2:5" x14ac:dyDescent="0.25">
      <c r="B200" s="3" t="s">
        <v>390</v>
      </c>
      <c r="C200" s="3" t="s">
        <v>391</v>
      </c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>
        <v>1</v>
      </c>
      <c r="E210" s="2">
        <f>Tabela22567[[#This Row],[PRODUZIDAS]]*VLOOKUP(Tabela22567[[#This Row],[SKU]],Tabela24[#All],6,0)</f>
        <v>1.2883333333333333</v>
      </c>
    </row>
    <row r="211" spans="2:5" x14ac:dyDescent="0.25">
      <c r="B211" s="3" t="s">
        <v>412</v>
      </c>
      <c r="C211" s="3" t="s">
        <v>413</v>
      </c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>
        <v>1</v>
      </c>
      <c r="E238" s="2">
        <f>Tabela22567[[#This Row],[PRODUZIDAS]]*VLOOKUP(Tabela22567[[#This Row],[SKU]],Tabela24[#All],6,0)</f>
        <v>1.2885714285714287</v>
      </c>
    </row>
    <row r="239" spans="2:5" x14ac:dyDescent="0.25">
      <c r="B239" s="3" t="s">
        <v>468</v>
      </c>
      <c r="C239" s="3" t="s">
        <v>469</v>
      </c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29" workbookViewId="0">
      <selection activeCell="D346" sqref="D34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15.206999999999997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37</v>
      </c>
      <c r="E345" s="2">
        <f>Tabela2256789[[#This Row],[PRODUZIDAS]]*VLOOKUP(Tabela2256789[[#This Row],[SKU]],Tabela24[#All],8,0)</f>
        <v>15.206999999999997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57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576.63251831823629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11</v>
      </c>
      <c r="E6" s="2">
        <f>Tabela225678910[[#This Row],[PRODUZIDAS]]*VLOOKUP(Tabela225678910[[#This Row],[SKU]],Tabela24[#All],9,0)</f>
        <v>4.4956521739130428</v>
      </c>
    </row>
    <row r="7" spans="2:9" x14ac:dyDescent="0.25">
      <c r="B7" s="3" t="s">
        <v>4</v>
      </c>
      <c r="C7" s="3" t="s">
        <v>5</v>
      </c>
      <c r="D7" s="1">
        <v>5.5</v>
      </c>
      <c r="E7" s="2">
        <f>Tabela225678910[[#This Row],[PRODUZIDAS]]*VLOOKUP(Tabela225678910[[#This Row],[SKU]],Tabela24[#All],9,0)</f>
        <v>2.2478260869565214</v>
      </c>
    </row>
    <row r="8" spans="2:9" x14ac:dyDescent="0.25">
      <c r="B8" s="3" t="s">
        <v>6</v>
      </c>
      <c r="C8" s="3" t="s">
        <v>7</v>
      </c>
      <c r="D8" s="1">
        <v>20</v>
      </c>
      <c r="E8" s="2">
        <f>Tabela225678910[[#This Row],[PRODUZIDAS]]*VLOOKUP(Tabela225678910[[#This Row],[SKU]],Tabela24[#All],9,0)</f>
        <v>8.1739130434782599</v>
      </c>
    </row>
    <row r="9" spans="2:9" x14ac:dyDescent="0.25">
      <c r="B9" s="3" t="s">
        <v>8</v>
      </c>
      <c r="C9" s="3" t="s">
        <v>9</v>
      </c>
      <c r="D9" s="1">
        <v>13</v>
      </c>
      <c r="E9" s="2">
        <f>Tabela225678910[[#This Row],[PRODUZIDAS]]*VLOOKUP(Tabela225678910[[#This Row],[SKU]],Tabela24[#All],9,0)</f>
        <v>5.3130434782608686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>
        <v>5</v>
      </c>
      <c r="E54" s="2">
        <f>Tabela225678910[[#This Row],[PRODUZIDAS]]*VLOOKUP(Tabela225678910[[#This Row],[SKU]],Tabela24[#All],9,0)</f>
        <v>3.3479452054794523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15</v>
      </c>
      <c r="E67" s="2">
        <f>Tabela225678910[[#This Row],[PRODUZIDAS]]*VLOOKUP(Tabela225678910[[#This Row],[SKU]],Tabela24[#All],9,0)</f>
        <v>11.029499999999997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>
        <v>75</v>
      </c>
      <c r="E71" s="2">
        <f>Tabela225678910[[#This Row],[PRODUZIDAS]]*VLOOKUP(Tabela225678910[[#This Row],[SKU]],Tabela24[#All],9,0)</f>
        <v>55.147499999999987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6</v>
      </c>
      <c r="E75" s="2">
        <f>Tabela225678910[[#This Row],[PRODUZIDAS]]*VLOOKUP(Tabela225678910[[#This Row],[SKU]],Tabela24[#All],9,0)</f>
        <v>4.4117999999999995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>
        <v>60</v>
      </c>
      <c r="E109" s="2">
        <f>Tabela225678910[[#This Row],[PRODUZIDAS]]*VLOOKUP(Tabela225678910[[#This Row],[SKU]],Tabela24[#All],9,0)</f>
        <v>38.64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13</v>
      </c>
      <c r="E111" s="2">
        <f>Tabela225678910[[#This Row],[PRODUZIDAS]]*VLOOKUP(Tabela225678910[[#This Row],[SKU]],Tabela24[#All],9,0)</f>
        <v>8.3719999999999999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80</v>
      </c>
      <c r="E114" s="2">
        <f>Tabela225678910[[#This Row],[PRODUZIDAS]]*VLOOKUP(Tabela225678910[[#This Row],[SKU]],Tabela24[#All],9,0)</f>
        <v>51.52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>
        <v>50</v>
      </c>
      <c r="E121" s="2">
        <f>Tabela225678910[[#This Row],[PRODUZIDAS]]*VLOOKUP(Tabela225678910[[#This Row],[SKU]],Tabela24[#All],9,0)</f>
        <v>48.3125</v>
      </c>
    </row>
    <row r="122" spans="2:5" x14ac:dyDescent="0.25">
      <c r="B122" s="3" t="s">
        <v>234</v>
      </c>
      <c r="C122" s="3" t="s">
        <v>235</v>
      </c>
      <c r="D122" s="1">
        <v>13</v>
      </c>
      <c r="E122" s="2">
        <f>Tabela225678910[[#This Row],[PRODUZIDAS]]*VLOOKUP(Tabela225678910[[#This Row],[SKU]],Tabela24[#All],9,0)</f>
        <v>12.561249999999999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>
        <v>14</v>
      </c>
      <c r="E133" s="2">
        <f>Tabela225678910[[#This Row],[PRODUZIDAS]]*VLOOKUP(Tabela225678910[[#This Row],[SKU]],Tabela24[#All],9,0)</f>
        <v>13.5275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>
        <v>5</v>
      </c>
      <c r="E138" s="2">
        <f>Tabela225678910[[#This Row],[PRODUZIDAS]]*VLOOKUP(Tabela225678910[[#This Row],[SKU]],Tabela24[#All],9,0)</f>
        <v>4.8312499999999998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>
        <v>5</v>
      </c>
      <c r="E141" s="2">
        <f>Tabela225678910[[#This Row],[PRODUZIDAS]]*VLOOKUP(Tabela225678910[[#This Row],[SKU]],Tabela24[#All],9,0)</f>
        <v>4.8312499999999998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>
        <v>10</v>
      </c>
      <c r="E147" s="2">
        <f>Tabela225678910[[#This Row],[PRODUZIDAS]]*VLOOKUP(Tabela225678910[[#This Row],[SKU]],Tabela24[#All],9,0)</f>
        <v>10.30857142857143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>
        <v>6</v>
      </c>
      <c r="E159" s="2">
        <f>Tabela225678910[[#This Row],[PRODUZIDAS]]*VLOOKUP(Tabela225678910[[#This Row],[SKU]],Tabela24[#All],9,0)</f>
        <v>6.1851428571428571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>
        <v>10</v>
      </c>
      <c r="E170" s="2">
        <f>Tabela225678910[[#This Row],[PRODUZIDAS]]*VLOOKUP(Tabela225678910[[#This Row],[SKU]],Tabela24[#All],9,0)</f>
        <v>10.30857142857143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20</v>
      </c>
      <c r="E192" s="2">
        <f>Tabela225678910[[#This Row],[PRODUZIDAS]]*VLOOKUP(Tabela225678910[[#This Row],[SKU]],Tabela24[#All],9,0)</f>
        <v>12.88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Tabela225678910[[#This Row],[PRODUZIDAS]]*VLOOKUP(Tabela225678910[[#This Row],[SKU]],Tabela24[#All],9,0)</f>
        <v>6.44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Tabela225678910[[#This Row],[PRODUZIDAS]]*VLOOKUP(Tabela225678910[[#This Row],[SKU]],Tabela24[#All],9,0)</f>
        <v>32.200000000000003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20</v>
      </c>
      <c r="E203" s="2">
        <f>Tabela225678910[[#This Row],[PRODUZIDAS]]*VLOOKUP(Tabela225678910[[#This Row],[SKU]],Tabela24[#All],9,0)</f>
        <v>19.324999999999999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40</v>
      </c>
      <c r="E205" s="2">
        <f>Tabela225678910[[#This Row],[PRODUZIDAS]]*VLOOKUP(Tabela225678910[[#This Row],[SKU]],Tabela24[#All],9,0)</f>
        <v>38.65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>
        <v>35</v>
      </c>
      <c r="E207" s="2">
        <f>Tabela225678910[[#This Row],[PRODUZIDAS]]*VLOOKUP(Tabela225678910[[#This Row],[SKU]],Tabela24[#All],9,0)</f>
        <v>33.931856187290975</v>
      </c>
    </row>
    <row r="208" spans="2:5" x14ac:dyDescent="0.25">
      <c r="B208" s="3" t="s">
        <v>406</v>
      </c>
      <c r="C208" s="3" t="s">
        <v>407</v>
      </c>
      <c r="D208" s="1">
        <v>10</v>
      </c>
      <c r="E208" s="2">
        <f>Tabela225678910[[#This Row],[PRODUZIDAS]]*VLOOKUP(Tabela225678910[[#This Row],[SKU]],Tabela24[#All],9,0)</f>
        <v>9.6624999999999996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>
        <v>3</v>
      </c>
      <c r="E212" s="2">
        <f>Tabela225678910[[#This Row],[PRODUZIDAS]]*VLOOKUP(Tabela225678910[[#This Row],[SKU]],Tabela24[#All],9,0)</f>
        <v>2.8987499999999997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>
        <v>10.5</v>
      </c>
      <c r="E214" s="2">
        <f>Tabela225678910[[#This Row],[PRODUZIDAS]]*VLOOKUP(Tabela225678910[[#This Row],[SKU]],Tabela24[#All],9,0)</f>
        <v>10.145624999999999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>
        <v>10</v>
      </c>
      <c r="E593" s="2">
        <f>Tabela225678910[[#This Row],[PRODUZIDAS]]*VLOOKUP(Tabela225678910[[#This Row],[SKU]],Tabela24[#All],9,0)</f>
        <v>10.30857142857143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100</v>
      </c>
      <c r="E638" s="2">
        <f>Tabela225678910[[#This Row],[PRODUZIDAS]]*VLOOKUP(Tabela225678910[[#This Row],[SKU]],Tabela24[#All],9,0)</f>
        <v>96.625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755.03536802834822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15</v>
      </c>
      <c r="E67" s="2">
        <f>Tabela22567891011[[#This Row],[PRODUZIDAS]]*VLOOKUP(Tabela22567891011[[#This Row],[SKU]],Tabela24[#All],10,0)</f>
        <v>11.996999999999998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>
        <v>79.5</v>
      </c>
      <c r="E71" s="2">
        <f>Tabela22567891011[[#This Row],[PRODUZIDAS]]*VLOOKUP(Tabela22567891011[[#This Row],[SKU]],Tabela24[#All],10,0)</f>
        <v>63.584099999999985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6</v>
      </c>
      <c r="E75" s="2">
        <f>Tabela22567891011[[#This Row],[PRODUZIDAS]]*VLOOKUP(Tabela22567891011[[#This Row],[SKU]],Tabela24[#All],10,0)</f>
        <v>4.7987999999999991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>
        <v>60</v>
      </c>
      <c r="E109" s="2">
        <f>Tabela22567891011[[#This Row],[PRODUZIDAS]]*VLOOKUP(Tabela22567891011[[#This Row],[SKU]],Tabela24[#All],10,0)</f>
        <v>38.64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14.5</v>
      </c>
      <c r="E111" s="2">
        <f>Tabela22567891011[[#This Row],[PRODUZIDAS]]*VLOOKUP(Tabela22567891011[[#This Row],[SKU]],Tabela24[#All],10,0)</f>
        <v>9.338000000000001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20</v>
      </c>
      <c r="E120" s="2">
        <f>Tabela22567891011[[#This Row],[PRODUZIDAS]]*VLOOKUP(Tabela22567891011[[#This Row],[SKU]],Tabela24[#All],10,0)</f>
        <v>18.036666666666662</v>
      </c>
    </row>
    <row r="121" spans="2:5" x14ac:dyDescent="0.25">
      <c r="B121" s="3" t="s">
        <v>232</v>
      </c>
      <c r="C121" s="3" t="s">
        <v>233</v>
      </c>
      <c r="D121" s="1">
        <v>40</v>
      </c>
      <c r="E121" s="2">
        <f>Tabela22567891011[[#This Row],[PRODUZIDAS]]*VLOOKUP(Tabela22567891011[[#This Row],[SKU]],Tabela24[#All],10,0)</f>
        <v>36.073333333333323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>
        <v>13</v>
      </c>
      <c r="E125" s="2">
        <f>Tabela22567891011[[#This Row],[PRODUZIDAS]]*VLOOKUP(Tabela22567891011[[#This Row],[SKU]],Tabela24[#All],10,0)</f>
        <v>11.723833333333332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>
        <v>14</v>
      </c>
      <c r="E133" s="2">
        <f>Tabela22567891011[[#This Row],[PRODUZIDAS]]*VLOOKUP(Tabela22567891011[[#This Row],[SKU]],Tabela24[#All],10,0)</f>
        <v>12.625666666666664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>
        <v>6</v>
      </c>
      <c r="E145" s="2">
        <f>Tabela22567891011[[#This Row],[PRODUZIDAS]]*VLOOKUP(Tabela22567891011[[#This Row],[SKU]],Tabela24[#All],10,0)</f>
        <v>6.9582857142857142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20</v>
      </c>
      <c r="E150" s="2">
        <f>Tabela22567891011[[#This Row],[PRODUZIDAS]]*VLOOKUP(Tabela22567891011[[#This Row],[SKU]],Tabela24[#All],10,0)</f>
        <v>23.194285714285712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>
        <v>5</v>
      </c>
      <c r="E159" s="2">
        <f>Tabela22567891011[[#This Row],[PRODUZIDAS]]*VLOOKUP(Tabela22567891011[[#This Row],[SKU]],Tabela24[#All],10,0)</f>
        <v>5.798571428571428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>
        <v>10</v>
      </c>
      <c r="E170" s="2">
        <f>Tabela22567891011[[#This Row],[PRODUZIDAS]]*VLOOKUP(Tabela22567891011[[#This Row],[SKU]],Tabela24[#All],10,0)</f>
        <v>11.597142857142856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29.5</v>
      </c>
      <c r="E192" s="2">
        <f>Tabela22567891011[[#This Row],[PRODUZIDAS]]*VLOOKUP(Tabela22567891011[[#This Row],[SKU]],Tabela24[#All],10,0)</f>
        <v>18.998000000000001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Tabela22567891011[[#This Row],[PRODUZIDAS]]*VLOOKUP(Tabela22567891011[[#This Row],[SKU]],Tabela24[#All],10,0)</f>
        <v>32.200000000000003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>
        <v>40</v>
      </c>
      <c r="E207" s="2">
        <f>Tabela22567891011[[#This Row],[PRODUZIDAS]]*VLOOKUP(Tabela22567891011[[#This Row],[SKU]],Tabela24[#All],10,0)</f>
        <v>36.19397993311037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>
        <v>10.5</v>
      </c>
      <c r="E214" s="2">
        <f>Tabela22567891011[[#This Row],[PRODUZIDAS]]*VLOOKUP(Tabela22567891011[[#This Row],[SKU]],Tabela24[#All],10,0)</f>
        <v>9.4692499999999988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>
        <v>6</v>
      </c>
      <c r="E219" s="2">
        <f>Tabela22567891011[[#This Row],[PRODUZIDAS]]*VLOOKUP(Tabela22567891011[[#This Row],[SKU]],Tabela24[#All],10,0)</f>
        <v>5.4109999999999987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Tabela22567891011[[#This Row],[PRODUZIDAS]]*VLOOKUP(Tabela22567891011[[#This Row],[SKU]],Tabela24[#All],10,0)</f>
        <v>11.597142857142856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109</v>
      </c>
      <c r="E231" s="2">
        <f>Tabela22567891011[[#This Row],[PRODUZIDAS]]*VLOOKUP(Tabela22567891011[[#This Row],[SKU]],Tabela24[#All],10,0)</f>
        <v>126.40885714285714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17</v>
      </c>
      <c r="E569" s="2">
        <f>Tabela22567891011[[#This Row],[PRODUZIDAS]]*VLOOKUP(Tabela22567891011[[#This Row],[SKU]],Tabela24[#All],10,0)</f>
        <v>15.331166666666663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>
        <v>3</v>
      </c>
      <c r="E576" s="2">
        <f>Tabela22567891011[[#This Row],[PRODUZIDAS]]*VLOOKUP(Tabela22567891011[[#This Row],[SKU]],Tabela24[#All],10,0)</f>
        <v>2.7054999999999993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89</v>
      </c>
      <c r="E593" s="2">
        <f>Tabela22567891011[[#This Row],[PRODUZIDAS]]*VLOOKUP(Tabela22567891011[[#This Row],[SKU]],Tabela24[#All],10,0)</f>
        <v>103.21457142857143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50</v>
      </c>
      <c r="E636" s="2">
        <f>Tabela22567891011[[#This Row],[PRODUZIDAS]]*VLOOKUP(Tabela22567891011[[#This Row],[SKU]],Tabela24[#All],10,0)</f>
        <v>45.091666666666654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103</v>
      </c>
      <c r="E638" s="2">
        <f>Tabela22567891011[[#This Row],[PRODUZIDAS]]*VLOOKUP(Tabela22567891011[[#This Row],[SKU]],Tabela24[#All],10,0)</f>
        <v>92.888833333333309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1</v>
      </c>
      <c r="E658" s="2">
        <f>Tabela22567891011[[#This Row],[PRODUZIDAS]]*VLOOKUP(Tabela22567891011[[#This Row],[SKU]],Tabela24[#All],10,0)</f>
        <v>1.1597142857142857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457.59165500941378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2</v>
      </c>
      <c r="E40" s="2">
        <f>Tabela2256789101112[[#This Row],[PRODUZIDAS]]*VLOOKUP(Tabela2256789101112[[#This Row],[SKU]],Tabela24[#All],11,0)</f>
        <v>1.1589041095890409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35</v>
      </c>
      <c r="E68" s="2">
        <f>Tabela2256789101112[[#This Row],[PRODUZIDAS]]*VLOOKUP(Tabela2256789101112[[#This Row],[SKU]],Tabela24[#All],11,0)</f>
        <v>29.347499999999997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6</v>
      </c>
      <c r="E75" s="2">
        <f>Tabela2256789101112[[#This Row],[PRODUZIDAS]]*VLOOKUP(Tabela2256789101112[[#This Row],[SKU]],Tabela24[#All],11,0)</f>
        <v>5.0309999999999997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116</v>
      </c>
      <c r="E108" s="2">
        <f>Tabela2256789101112[[#This Row],[PRODUZIDAS]]*VLOOKUP(Tabela2256789101112[[#This Row],[SKU]],Tabela24[#All],11,0)</f>
        <v>76.198080000000004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14.5</v>
      </c>
      <c r="E111" s="2">
        <f>Tabela2256789101112[[#This Row],[PRODUZIDAS]]*VLOOKUP(Tabela2256789101112[[#This Row],[SKU]],Tabela24[#All],11,0)</f>
        <v>9.5247600000000006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>
        <v>10.5</v>
      </c>
      <c r="E120" s="2">
        <f>Tabela2256789101112[[#This Row],[PRODUZIDAS]]*VLOOKUP(Tabela2256789101112[[#This Row],[SKU]],Tabela24[#All],11,0)</f>
        <v>7.4401249999999992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>
        <v>13</v>
      </c>
      <c r="E122" s="2">
        <f>Tabela2256789101112[[#This Row],[PRODUZIDAS]]*VLOOKUP(Tabela2256789101112[[#This Row],[SKU]],Tabela24[#All],11,0)</f>
        <v>9.2115833333333317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ht="14.25" customHeight="1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>
        <v>5</v>
      </c>
      <c r="E159" s="2">
        <f>Tabela2256789101112[[#This Row],[PRODUZIDAS]]*VLOOKUP(Tabela2256789101112[[#This Row],[SKU]],Tabela24[#All],11,0)</f>
        <v>3.8657142857142857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>
        <v>10</v>
      </c>
      <c r="E170" s="2">
        <f>Tabela2256789101112[[#This Row],[PRODUZIDAS]]*VLOOKUP(Tabela2256789101112[[#This Row],[SKU]],Tabela24[#All],11,0)</f>
        <v>7.7314285714285713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Tabela2256789101112[[#This Row],[PRODUZIDAS]]*VLOOKUP(Tabela2256789101112[[#This Row],[SKU]],Tabela24[#All],11,0)</f>
        <v>32.844000000000001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11</v>
      </c>
      <c r="E203" s="2">
        <f>Tabela2256789101112[[#This Row],[PRODUZIDAS]]*VLOOKUP(Tabela2256789101112[[#This Row],[SKU]],Tabela24[#All],11,0)</f>
        <v>7.7944166666666659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>
        <v>40</v>
      </c>
      <c r="E207" s="2">
        <f>Tabela2256789101112[[#This Row],[PRODUZIDAS]]*VLOOKUP(Tabela2256789101112[[#This Row],[SKU]],Tabela24[#All],11,0)</f>
        <v>28.438127090301002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>
        <v>10.5</v>
      </c>
      <c r="E214" s="2">
        <f>Tabela2256789101112[[#This Row],[PRODUZIDAS]]*VLOOKUP(Tabela2256789101112[[#This Row],[SKU]],Tabela24[#All],11,0)</f>
        <v>7.4401249999999992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>
        <v>6</v>
      </c>
      <c r="E219" s="2">
        <f>Tabela2256789101112[[#This Row],[PRODUZIDAS]]*VLOOKUP(Tabela2256789101112[[#This Row],[SKU]],Tabela24[#All],11,0)</f>
        <v>4.2514999999999992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Tabela2256789101112[[#This Row],[PRODUZIDAS]]*VLOOKUP(Tabela2256789101112[[#This Row],[SKU]],Tabela24[#All],11,0)</f>
        <v>7.7314285714285713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>
        <v>15</v>
      </c>
      <c r="E408" s="2">
        <f>Tabela2256789101112[[#This Row],[PRODUZIDAS]]*VLOOKUP(Tabela2256789101112[[#This Row],[SKU]],Tabela24[#All],11,0)</f>
        <v>5.1374999999999984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>
        <v>80</v>
      </c>
      <c r="E569" s="2">
        <f>Tabela2256789101112[[#This Row],[PRODUZIDAS]]*VLOOKUP(Tabela2256789101112[[#This Row],[SKU]],Tabela24[#All],11,0)</f>
        <v>56.68666666666666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>
        <v>3</v>
      </c>
      <c r="E576" s="2">
        <f>Tabela2256789101112[[#This Row],[PRODUZIDAS]]*VLOOKUP(Tabela2256789101112[[#This Row],[SKU]],Tabela24[#All],11,0)</f>
        <v>2.1257499999999996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>
        <v>5</v>
      </c>
      <c r="E587" s="2">
        <f>Tabela2256789101112[[#This Row],[PRODUZIDAS]]*VLOOKUP(Tabela2256789101112[[#This Row],[SKU]],Tabela24[#All],11,0)</f>
        <v>3.5429166666666663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78</v>
      </c>
      <c r="E593" s="2">
        <f>Tabela2256789101112[[#This Row],[PRODUZIDAS]]*VLOOKUP(Tabela2256789101112[[#This Row],[SKU]],Tabela24[#All],11,0)</f>
        <v>60.305142857142854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>
        <v>14.5</v>
      </c>
      <c r="E629" s="2">
        <f>Tabela2256789101112[[#This Row],[PRODUZIDAS]]*VLOOKUP(Tabela2256789101112[[#This Row],[SKU]],Tabela24[#All],11,0)</f>
        <v>9.5247600000000006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115</v>
      </c>
      <c r="E638" s="2">
        <f>Tabela2256789101112[[#This Row],[PRODUZIDAS]]*VLOOKUP(Tabela2256789101112[[#This Row],[SKU]],Tabela24[#All],11,0)</f>
        <v>81.487083333333317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>
        <v>1</v>
      </c>
      <c r="E668" s="2">
        <f>Tabela2256789101112[[#This Row],[PRODUZIDAS]]*VLOOKUP(Tabela2256789101112[[#This Row],[SKU]],Tabela24[#All],11,0)</f>
        <v>0.77314285714285713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32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1178.9388998860081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7</v>
      </c>
      <c r="E6" s="2">
        <f>Tabela225678910111213[[#This Row],[PRODUZIDAS]]*VLOOKUP(Tabela225678910111213[[#This Row],[SKU]],Tabela24[#All],12,0)</f>
        <v>3.3376811594202898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>
        <v>291.5</v>
      </c>
      <c r="E18" s="2">
        <f>Tabela225678910111213[[#This Row],[PRODUZIDAS]]*VLOOKUP(Tabela225678910111213[[#This Row],[SKU]],Tabela24[#All],12,0)</f>
        <v>337.54855072463766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>
        <v>55.5</v>
      </c>
      <c r="E26" s="2">
        <f>Tabela225678910111213[[#This Row],[PRODUZIDAS]]*VLOOKUP(Tabela225678910111213[[#This Row],[SKU]],Tabela24[#All],12,0)</f>
        <v>60.7458904109589</v>
      </c>
    </row>
    <row r="27" spans="2:5" x14ac:dyDescent="0.25">
      <c r="B27" s="3" t="s">
        <v>44</v>
      </c>
      <c r="C27" s="3" t="s">
        <v>45</v>
      </c>
      <c r="D27" s="1">
        <v>47.5</v>
      </c>
      <c r="E27" s="2">
        <f>Tabela225678910111213[[#This Row],[PRODUZIDAS]]*VLOOKUP(Tabela225678910111213[[#This Row],[SKU]],Tabela24[#All],12,0)</f>
        <v>51.989726027397253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>
        <v>45.5</v>
      </c>
      <c r="E41" s="2">
        <f>Tabela225678910111213[[#This Row],[PRODUZIDAS]]*VLOOKUP(Tabela225678910111213[[#This Row],[SKU]],Tabela24[#All],12,0)</f>
        <v>46.871232876712327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>
        <v>3.5</v>
      </c>
      <c r="E47" s="2">
        <f>Tabela225678910111213[[#This Row],[PRODUZIDAS]]*VLOOKUP(Tabela225678910111213[[#This Row],[SKU]],Tabela24[#All],12,0)</f>
        <v>3.6054794520547944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>
        <v>23</v>
      </c>
      <c r="E55" s="2">
        <f>Tabela225678910111213[[#This Row],[PRODUZIDAS]]*VLOOKUP(Tabela225678910111213[[#This Row],[SKU]],Tabela24[#All],12,0)</f>
        <v>23.693150684931506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>
        <v>15</v>
      </c>
      <c r="E58" s="2">
        <f>Tabela225678910111213[[#This Row],[PRODUZIDAS]]*VLOOKUP(Tabela225678910111213[[#This Row],[SKU]],Tabela24[#All],12,0)</f>
        <v>15.452054794520548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>
        <v>6</v>
      </c>
      <c r="E75" s="2">
        <f>Tabela225678910111213[[#This Row],[PRODUZIDAS]]*VLOOKUP(Tabela225678910111213[[#This Row],[SKU]],Tabela24[#All],12,0)</f>
        <v>6.5789999999999988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93.5</v>
      </c>
      <c r="E108" s="2">
        <f>Tabela225678910111213[[#This Row],[PRODUZIDAS]]*VLOOKUP(Tabela225678910111213[[#This Row],[SKU]],Tabela24[#All],12,0)</f>
        <v>102.36379999999998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14.5</v>
      </c>
      <c r="E111" s="2">
        <f>Tabela225678910111213[[#This Row],[PRODUZIDAS]]*VLOOKUP(Tabela225678910111213[[#This Row],[SKU]],Tabela24[#All],12,0)</f>
        <v>15.874599999999997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57.5</v>
      </c>
      <c r="E120" s="2">
        <f>Tabela225678910111213[[#This Row],[PRODUZIDAS]]*VLOOKUP(Tabela225678910111213[[#This Row],[SKU]],Tabela24[#All],12,0)</f>
        <v>51.855416666666656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>
        <v>13</v>
      </c>
      <c r="E122" s="2">
        <f>Tabela225678910111213[[#This Row],[PRODUZIDAS]]*VLOOKUP(Tabela225678910111213[[#This Row],[SKU]],Tabela24[#All],12,0)</f>
        <v>11.723833333333332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>
        <v>2</v>
      </c>
      <c r="E134" s="2">
        <f>Tabela225678910111213[[#This Row],[PRODUZIDAS]]*VLOOKUP(Tabela225678910111213[[#This Row],[SKU]],Tabela24[#All],12,0)</f>
        <v>1.8036666666666663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>
        <v>10</v>
      </c>
      <c r="E158" s="2">
        <f>Tabela225678910111213[[#This Row],[PRODUZIDAS]]*VLOOKUP(Tabela225678910111213[[#This Row],[SKU]],Tabela24[#All],12,0)</f>
        <v>10.952857142857141</v>
      </c>
    </row>
    <row r="159" spans="2:5" x14ac:dyDescent="0.25">
      <c r="B159" s="3" t="s">
        <v>308</v>
      </c>
      <c r="C159" s="3" t="s">
        <v>309</v>
      </c>
      <c r="D159" s="1">
        <v>5</v>
      </c>
      <c r="E159" s="2">
        <f>Tabela225678910111213[[#This Row],[PRODUZIDAS]]*VLOOKUP(Tabela225678910111213[[#This Row],[SKU]],Tabela24[#All],12,0)</f>
        <v>5.4764285714285705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39.5</v>
      </c>
      <c r="E192" s="2">
        <f>Tabela225678910111213[[#This Row],[PRODUZIDAS]]*VLOOKUP(Tabela225678910111213[[#This Row],[SKU]],Tabela24[#All],12,0)</f>
        <v>43.244599999999991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49</v>
      </c>
      <c r="E194" s="2">
        <f>Tabela225678910111213[[#This Row],[PRODUZIDAS]]*VLOOKUP(Tabela225678910111213[[#This Row],[SKU]],Tabela24[#All],12,0)</f>
        <v>53.645199999999988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Tabela225678910111213[[#This Row],[PRODUZIDAS]]*VLOOKUP(Tabela225678910111213[[#This Row],[SKU]],Tabela24[#All],12,0)</f>
        <v>54.739999999999988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Tabela225678910111213[[#This Row],[PRODUZIDAS]]*VLOOKUP(Tabela225678910111213[[#This Row],[SKU]],Tabela24[#All],12,0)</f>
        <v>5.4109999999999987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>
        <v>39.5</v>
      </c>
      <c r="E207" s="2">
        <f>Tabela225678910111213[[#This Row],[PRODUZIDAS]]*VLOOKUP(Tabela225678910111213[[#This Row],[SKU]],Tabela24[#All],12,0)</f>
        <v>35.741555183946488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>
        <v>10.5</v>
      </c>
      <c r="E214" s="2">
        <f>Tabela225678910111213[[#This Row],[PRODUZIDAS]]*VLOOKUP(Tabela225678910111213[[#This Row],[SKU]],Tabela24[#All],12,0)</f>
        <v>9.4692499999999988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>
        <v>11.5</v>
      </c>
      <c r="E218" s="2">
        <f>Tabela225678910111213[[#This Row],[PRODUZIDAS]]*VLOOKUP(Tabela225678910111213[[#This Row],[SKU]],Tabela24[#All],12,0)</f>
        <v>10.371083333333331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Tabela225678910111213[[#This Row],[PRODUZIDAS]]*VLOOKUP(Tabela225678910111213[[#This Row],[SKU]],Tabela24[#All],12,0)</f>
        <v>10.952857142857141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>
        <v>9.5</v>
      </c>
      <c r="E233" s="2">
        <f>Tabela225678910111213[[#This Row],[PRODUZIDAS]]*VLOOKUP(Tabela225678910111213[[#This Row],[SKU]],Tabela24[#All],12,0)</f>
        <v>10.405214285714285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>
        <v>15</v>
      </c>
      <c r="E408" s="2">
        <f>Tabela225678910111213[[#This Row],[PRODUZIDAS]]*VLOOKUP(Tabela225678910111213[[#This Row],[SKU]],Tabela24[#All],12,0)</f>
        <v>9.5410714285714278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>
        <v>3</v>
      </c>
      <c r="E419" s="2">
        <f>Tabela225678910111213[[#This Row],[PRODUZIDAS]]*VLOOKUP(Tabela225678910111213[[#This Row],[SKU]],Tabela24[#All],12,0)</f>
        <v>1.625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>
        <v>81.5</v>
      </c>
      <c r="E557" s="2">
        <f>Tabela225678910111213[[#This Row],[PRODUZIDAS]]*VLOOKUP(Tabela225678910111213[[#This Row],[SKU]],Tabela24[#All],12,0)</f>
        <v>89.226199999999977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63</v>
      </c>
      <c r="E569" s="2">
        <f>Tabela225678910111213[[#This Row],[PRODUZIDAS]]*VLOOKUP(Tabela225678910111213[[#This Row],[SKU]],Tabela24[#All],12,0)</f>
        <v>56.815499999999986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>
        <v>3</v>
      </c>
      <c r="E576" s="2">
        <f>Tabela225678910111213[[#This Row],[PRODUZIDAS]]*VLOOKUP(Tabela225678910111213[[#This Row],[SKU]],Tabela24[#All],12,0)</f>
        <v>2.7054999999999993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>
        <v>4.5</v>
      </c>
      <c r="E587" s="2">
        <f>Tabela225678910111213[[#This Row],[PRODUZIDAS]]*VLOOKUP(Tabela225678910111213[[#This Row],[SKU]],Tabela24[#All],12,0)</f>
        <v>4.0582499999999992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>
        <v>34.5</v>
      </c>
      <c r="E639" s="2">
        <f>Tabela225678910111213[[#This Row],[PRODUZIDAS]]*VLOOKUP(Tabela225678910111213[[#This Row],[SKU]],Tabela24[#All],12,0)</f>
        <v>31.113249999999994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1473.8727945028763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>
        <v>198</v>
      </c>
      <c r="E18" s="2">
        <f>Tabela22567891011121314[[#This Row],[PRODUZIDAS]]*VLOOKUP(Tabela22567891011121314[[#This Row],[SKU]],Tabela24[#All],13,0)</f>
        <v>242.76521739130436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220</v>
      </c>
      <c r="E26" s="2">
        <f>Tabela22567891011121314[[#This Row],[PRODUZIDAS]]*VLOOKUP(Tabela22567891011121314[[#This Row],[SKU]],Tabela24[#All],13,0)</f>
        <v>254.95890410958899</v>
      </c>
    </row>
    <row r="27" spans="2:5" x14ac:dyDescent="0.25">
      <c r="B27" s="3" t="s">
        <v>44</v>
      </c>
      <c r="C27" s="3" t="s">
        <v>45</v>
      </c>
      <c r="D27" s="1">
        <v>40</v>
      </c>
      <c r="E27" s="2">
        <f>Tabela22567891011121314[[#This Row],[PRODUZIDAS]]*VLOOKUP(Tabela22567891011121314[[#This Row],[SKU]],Tabela24[#All],13,0)</f>
        <v>46.356164383561634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>
        <v>40</v>
      </c>
      <c r="E52" s="2">
        <f>Tabela22567891011121314[[#This Row],[PRODUZIDAS]]*VLOOKUP(Tabela22567891011121314[[#This Row],[SKU]],Tabela24[#All],13,0)</f>
        <v>46.356164383561634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134</v>
      </c>
      <c r="E54" s="2">
        <f>Tabela22567891011121314[[#This Row],[PRODUZIDAS]]*VLOOKUP(Tabela22567891011121314[[#This Row],[SKU]],Tabela24[#All],13,0)</f>
        <v>155.29315068493148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12</v>
      </c>
      <c r="E72" s="2">
        <f>Tabela22567891011121314[[#This Row],[PRODUZIDAS]]*VLOOKUP(Tabela22567891011121314[[#This Row],[SKU]],Tabela24[#All],13,0)</f>
        <v>13.931999999999999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105</v>
      </c>
      <c r="E108" s="2">
        <f>Tabela22567891011121314[[#This Row],[PRODUZIDAS]]*VLOOKUP(Tabela22567891011121314[[#This Row],[SKU]],Tabela24[#All],13,0)</f>
        <v>121.71599999999998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28</v>
      </c>
      <c r="E110" s="2">
        <f>Tabela22567891011121314[[#This Row],[PRODUZIDAS]]*VLOOKUP(Tabela22567891011121314[[#This Row],[SKU]],Tabela24[#All],13,0)</f>
        <v>32.457599999999992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>
        <v>17</v>
      </c>
      <c r="E145" s="2">
        <f>Tabela22567891011121314[[#This Row],[PRODUZIDAS]]*VLOOKUP(Tabela22567891011121314[[#This Row],[SKU]],Tabela24[#All],13,0)</f>
        <v>19.715142857142858</v>
      </c>
    </row>
    <row r="146" spans="2:5" x14ac:dyDescent="0.25">
      <c r="B146" s="3" t="s">
        <v>282</v>
      </c>
      <c r="C146" s="3" t="s">
        <v>283</v>
      </c>
      <c r="D146" s="1">
        <v>7</v>
      </c>
      <c r="E146" s="2">
        <f>Tabela22567891011121314[[#This Row],[PRODUZIDAS]]*VLOOKUP(Tabela22567891011121314[[#This Row],[SKU]],Tabela24[#All],13,0)</f>
        <v>8.1180000000000003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>
        <v>28</v>
      </c>
      <c r="E154" s="2">
        <f>Tabela22567891011121314[[#This Row],[PRODUZIDAS]]*VLOOKUP(Tabela22567891011121314[[#This Row],[SKU]],Tabela24[#All],13,0)</f>
        <v>32.472000000000001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>
        <v>5</v>
      </c>
      <c r="E174" s="2">
        <f>Tabela22567891011121314[[#This Row],[PRODUZIDAS]]*VLOOKUP(Tabela22567891011121314[[#This Row],[SKU]],Tabela24[#All],13,0)</f>
        <v>5.798571428571428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38</v>
      </c>
      <c r="E192" s="2">
        <f>Tabela22567891011121314[[#This Row],[PRODUZIDAS]]*VLOOKUP(Tabela22567891011121314[[#This Row],[SKU]],Tabela24[#All],13,0)</f>
        <v>44.049599999999991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48</v>
      </c>
      <c r="E194" s="2">
        <f>Tabela22567891011121314[[#This Row],[PRODUZIDAS]]*VLOOKUP(Tabela22567891011121314[[#This Row],[SKU]],Tabela24[#All],13,0)</f>
        <v>55.64159999999999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47</v>
      </c>
      <c r="E197" s="2">
        <f>Tabela22567891011121314[[#This Row],[PRODUZIDAS]]*VLOOKUP(Tabela22567891011121314[[#This Row],[SKU]],Tabela24[#All],13,0)</f>
        <v>54.482399999999991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>
        <v>10</v>
      </c>
      <c r="E207" s="2">
        <f>Tabela22567891011121314[[#This Row],[PRODUZIDAS]]*VLOOKUP(Tabela22567891011121314[[#This Row],[SKU]],Tabela24[#All],13,0)</f>
        <v>11.633779264214045</v>
      </c>
    </row>
    <row r="208" spans="2:5" x14ac:dyDescent="0.25">
      <c r="B208" s="3" t="s">
        <v>406</v>
      </c>
      <c r="C208" s="3" t="s">
        <v>407</v>
      </c>
      <c r="D208" s="1">
        <v>2</v>
      </c>
      <c r="E208" s="2">
        <f>Tabela22567891011121314[[#This Row],[PRODUZIDAS]]*VLOOKUP(Tabela22567891011121314[[#This Row],[SKU]],Tabela24[#All],13,0)</f>
        <v>2.3189999999999995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4</v>
      </c>
      <c r="E226" s="2">
        <f>Tabela22567891011121314[[#This Row],[PRODUZIDAS]]*VLOOKUP(Tabela22567891011121314[[#This Row],[SKU]],Tabela24[#All],13,0)</f>
        <v>4.6388571428571428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9</v>
      </c>
      <c r="E230" s="2">
        <f>Tabela22567891011121314[[#This Row],[PRODUZIDAS]]*VLOOKUP(Tabela22567891011121314[[#This Row],[SKU]],Tabela24[#All],13,0)</f>
        <v>10.437428571428571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9</v>
      </c>
      <c r="E233" s="2">
        <f>Tabela22567891011121314[[#This Row],[PRODUZIDAS]]*VLOOKUP(Tabela22567891011121314[[#This Row],[SKU]],Tabela24[#All],13,0)</f>
        <v>10.437428571428571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70</v>
      </c>
      <c r="E557" s="2">
        <f>Tabela22567891011121314[[#This Row],[PRODUZIDAS]]*VLOOKUP(Tabela22567891011121314[[#This Row],[SKU]],Tabela24[#All],13,0)</f>
        <v>81.143999999999991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95</v>
      </c>
      <c r="E569" s="2">
        <f>Tabela22567891011121314[[#This Row],[PRODUZIDAS]]*VLOOKUP(Tabela22567891011121314[[#This Row],[SKU]],Tabela24[#All],13,0)</f>
        <v>110.15249999999997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>
        <v>3</v>
      </c>
      <c r="E576" s="2">
        <f>Tabela22567891011121314[[#This Row],[PRODUZIDAS]]*VLOOKUP(Tabela22567891011121314[[#This Row],[SKU]],Tabela24[#All],13,0)</f>
        <v>3.4784999999999995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5</v>
      </c>
      <c r="E581" s="2">
        <f>Tabela22567891011121314[[#This Row],[PRODUZIDAS]]*VLOOKUP(Tabela22567891011121314[[#This Row],[SKU]],Tabela24[#All],13,0)</f>
        <v>5.7974999999999985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>
        <v>10</v>
      </c>
      <c r="E637" s="2">
        <f>Tabela22567891011121314[[#This Row],[PRODUZIDAS]]*VLOOKUP(Tabela22567891011121314[[#This Row],[SKU]],Tabela24[#All],13,0)</f>
        <v>11.594999999999997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>
        <v>17</v>
      </c>
      <c r="E639" s="2">
        <f>Tabela22567891011121314[[#This Row],[PRODUZIDAS]]*VLOOKUP(Tabela22567891011121314[[#This Row],[SKU]],Tabela24[#All],13,0)</f>
        <v>19.711499999999997</v>
      </c>
    </row>
    <row r="640" spans="2:5" x14ac:dyDescent="0.25">
      <c r="B640" s="3" t="s">
        <v>1270</v>
      </c>
      <c r="C640" s="3" t="s">
        <v>1271</v>
      </c>
      <c r="D640" s="1">
        <v>39</v>
      </c>
      <c r="E640" s="2">
        <f>Tabela22567891011121314[[#This Row],[PRODUZIDAS]]*VLOOKUP(Tabela22567891011121314[[#This Row],[SKU]],Tabela24[#All],13,0)</f>
        <v>45.220499999999987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>
        <v>20</v>
      </c>
      <c r="E659" s="2">
        <f>Tabela22567891011121314[[#This Row],[PRODUZIDAS]]*VLOOKUP(Tabela22567891011121314[[#This Row],[SKU]],Tabela24[#All],13,0)</f>
        <v>23.194285714285712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327.52728766730593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>
        <v>198</v>
      </c>
      <c r="E18" s="2">
        <f>Tabela2256789101112131415[[#This Row],[PRODUZIDAS]]*VLOOKUP(Tabela2256789101112131415[[#This Row],[SKU]],Tabela24[#All],14,0)</f>
        <v>53.947826086956525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220</v>
      </c>
      <c r="E26" s="2">
        <f>Tabela2256789101112131415[[#This Row],[PRODUZIDAS]]*VLOOKUP(Tabela2256789101112131415[[#This Row],[SKU]],Tabela24[#All],14,0)</f>
        <v>56.657534246575345</v>
      </c>
    </row>
    <row r="27" spans="2:5" x14ac:dyDescent="0.25">
      <c r="B27" s="3" t="s">
        <v>44</v>
      </c>
      <c r="C27" s="3" t="s">
        <v>45</v>
      </c>
      <c r="D27" s="1">
        <v>40</v>
      </c>
      <c r="E27" s="2">
        <f>Tabela2256789101112131415[[#This Row],[PRODUZIDAS]]*VLOOKUP(Tabela2256789101112131415[[#This Row],[SKU]],Tabela24[#All],14,0)</f>
        <v>10.301369863013699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>
        <v>40</v>
      </c>
      <c r="E52" s="2">
        <f>Tabela2256789101112131415[[#This Row],[PRODUZIDAS]]*VLOOKUP(Tabela2256789101112131415[[#This Row],[SKU]],Tabela24[#All],14,0)</f>
        <v>10.301369863013699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134</v>
      </c>
      <c r="E54" s="2">
        <f>Tabela2256789101112131415[[#This Row],[PRODUZIDAS]]*VLOOKUP(Tabela2256789101112131415[[#This Row],[SKU]],Tabela24[#All],14,0)</f>
        <v>34.509589041095893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12</v>
      </c>
      <c r="E72" s="2">
        <f>Tabela2256789101112131415[[#This Row],[PRODUZIDAS]]*VLOOKUP(Tabela2256789101112131415[[#This Row],[SKU]],Tabela24[#All],14,0)</f>
        <v>3.0960000000000001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105</v>
      </c>
      <c r="E108" s="2">
        <f>Tabela2256789101112131415[[#This Row],[PRODUZIDAS]]*VLOOKUP(Tabela2256789101112131415[[#This Row],[SKU]],Tabela24[#All],14,0)</f>
        <v>27.047999999999998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28</v>
      </c>
      <c r="E110" s="2">
        <f>Tabela2256789101112131415[[#This Row],[PRODUZIDAS]]*VLOOKUP(Tabela2256789101112131415[[#This Row],[SKU]],Tabela24[#All],14,0)</f>
        <v>7.2127999999999997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>
        <v>17</v>
      </c>
      <c r="E145" s="2">
        <f>Tabela2256789101112131415[[#This Row],[PRODUZIDAS]]*VLOOKUP(Tabela2256789101112131415[[#This Row],[SKU]],Tabela24[#All],14,0)</f>
        <v>4.3811428571428577</v>
      </c>
    </row>
    <row r="146" spans="2:5" x14ac:dyDescent="0.25">
      <c r="B146" s="3" t="s">
        <v>282</v>
      </c>
      <c r="C146" s="3" t="s">
        <v>283</v>
      </c>
      <c r="D146" s="1">
        <v>7</v>
      </c>
      <c r="E146" s="2">
        <f>Tabela2256789101112131415[[#This Row],[PRODUZIDAS]]*VLOOKUP(Tabela2256789101112131415[[#This Row],[SKU]],Tabela24[#All],14,0)</f>
        <v>1.804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>
        <v>28</v>
      </c>
      <c r="E154" s="2">
        <f>Tabela2256789101112131415[[#This Row],[PRODUZIDAS]]*VLOOKUP(Tabela2256789101112131415[[#This Row],[SKU]],Tabela24[#All],14,0)</f>
        <v>7.2160000000000002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>
        <v>5</v>
      </c>
      <c r="E174" s="2">
        <f>Tabela2256789101112131415[[#This Row],[PRODUZIDAS]]*VLOOKUP(Tabela2256789101112131415[[#This Row],[SKU]],Tabela24[#All],14,0)</f>
        <v>1.2885714285714287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38</v>
      </c>
      <c r="E192" s="2">
        <f>Tabela2256789101112131415[[#This Row],[PRODUZIDAS]]*VLOOKUP(Tabela2256789101112131415[[#This Row],[SKU]],Tabela24[#All],14,0)</f>
        <v>9.7888000000000002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48</v>
      </c>
      <c r="E194" s="2">
        <f>Tabela2256789101112131415[[#This Row],[PRODUZIDAS]]*VLOOKUP(Tabela2256789101112131415[[#This Row],[SKU]],Tabela24[#All],14,0)</f>
        <v>12.364799999999999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47</v>
      </c>
      <c r="E197" s="2">
        <f>Tabela2256789101112131415[[#This Row],[PRODUZIDAS]]*VLOOKUP(Tabela2256789101112131415[[#This Row],[SKU]],Tabela24[#All],14,0)</f>
        <v>12.107200000000001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>
        <v>10</v>
      </c>
      <c r="E207" s="2">
        <f>Tabela2256789101112131415[[#This Row],[PRODUZIDAS]]*VLOOKUP(Tabela2256789101112131415[[#This Row],[SKU]],Tabela24[#All],14,0)</f>
        <v>2.5852842809364551</v>
      </c>
    </row>
    <row r="208" spans="2:5" x14ac:dyDescent="0.25">
      <c r="B208" s="3" t="s">
        <v>406</v>
      </c>
      <c r="C208" s="3" t="s">
        <v>407</v>
      </c>
      <c r="D208" s="1">
        <v>2</v>
      </c>
      <c r="E208" s="2">
        <f>Tabela2256789101112131415[[#This Row],[PRODUZIDAS]]*VLOOKUP(Tabela2256789101112131415[[#This Row],[SKU]],Tabela24[#All],14,0)</f>
        <v>0.51533333333333331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4</v>
      </c>
      <c r="E226" s="2">
        <f>Tabela2256789101112131415[[#This Row],[PRODUZIDAS]]*VLOOKUP(Tabela2256789101112131415[[#This Row],[SKU]],Tabela24[#All],14,0)</f>
        <v>1.0308571428571429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9</v>
      </c>
      <c r="E230" s="2">
        <f>Tabela2256789101112131415[[#This Row],[PRODUZIDAS]]*VLOOKUP(Tabela2256789101112131415[[#This Row],[SKU]],Tabela24[#All],14,0)</f>
        <v>2.3194285714285714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9</v>
      </c>
      <c r="E233" s="2">
        <f>Tabela2256789101112131415[[#This Row],[PRODUZIDAS]]*VLOOKUP(Tabela2256789101112131415[[#This Row],[SKU]],Tabela24[#All],14,0)</f>
        <v>2.3194285714285714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70</v>
      </c>
      <c r="E557" s="2">
        <f>Tabela2256789101112131415[[#This Row],[PRODUZIDAS]]*VLOOKUP(Tabela2256789101112131415[[#This Row],[SKU]],Tabela24[#All],14,0)</f>
        <v>18.032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95</v>
      </c>
      <c r="E569" s="2">
        <f>Tabela2256789101112131415[[#This Row],[PRODUZIDAS]]*VLOOKUP(Tabela2256789101112131415[[#This Row],[SKU]],Tabela24[#All],14,0)</f>
        <v>24.478333333333332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>
        <v>3</v>
      </c>
      <c r="E576" s="2">
        <f>Tabela2256789101112131415[[#This Row],[PRODUZIDAS]]*VLOOKUP(Tabela2256789101112131415[[#This Row],[SKU]],Tabela24[#All],14,0)</f>
        <v>0.77299999999999991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5</v>
      </c>
      <c r="E581" s="2">
        <f>Tabela2256789101112131415[[#This Row],[PRODUZIDAS]]*VLOOKUP(Tabela2256789101112131415[[#This Row],[SKU]],Tabela24[#All],14,0)</f>
        <v>1.2883333333333333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>
        <v>10</v>
      </c>
      <c r="E637" s="2">
        <f>Tabela2256789101112131415[[#This Row],[PRODUZIDAS]]*VLOOKUP(Tabela2256789101112131415[[#This Row],[SKU]],Tabela24[#All],14,0)</f>
        <v>2.5766666666666667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>
        <v>17</v>
      </c>
      <c r="E639" s="2">
        <f>Tabela2256789101112131415[[#This Row],[PRODUZIDAS]]*VLOOKUP(Tabela2256789101112131415[[#This Row],[SKU]],Tabela24[#All],14,0)</f>
        <v>4.3803333333333327</v>
      </c>
    </row>
    <row r="640" spans="2:5" x14ac:dyDescent="0.25">
      <c r="B640" s="3" t="s">
        <v>1270</v>
      </c>
      <c r="C640" s="3" t="s">
        <v>1271</v>
      </c>
      <c r="D640" s="1">
        <v>39</v>
      </c>
      <c r="E640" s="2">
        <f>Tabela2256789101112131415[[#This Row],[PRODUZIDAS]]*VLOOKUP(Tabela2256789101112131415[[#This Row],[SKU]],Tabela24[#All],14,0)</f>
        <v>10.048999999999999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>
        <v>20</v>
      </c>
      <c r="E659" s="2">
        <f>Tabela2256789101112131415[[#This Row],[PRODUZIDAS]]*VLOOKUP(Tabela2256789101112131415[[#This Row],[SKU]],Tabela24[#All],14,0)</f>
        <v>5.1542857142857148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2025-05-05T13:51:50Z</dcterms:modified>
</cp:coreProperties>
</file>