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4B247675-28AF-4B01-8A4E-A853CC56AFEB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<sst xmlns="http://schemas.openxmlformats.org/spreadsheetml/2006/main" count="26032" uniqueCount="1899">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</sst>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20" sqref="B20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45764</v>
      </c>
      <c r="C2" s="31"/>
      <c r="D2" s="33">
        <f>SUM(Tabela15[VALOR])</f>
        <v>8394.7300321017592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3447.7043216362554</v>
      </c>
      <c r="D7" s="26"/>
      <c r="E7" s="26">
        <f>Tabela15[[#This Row],[VALOR]]-Tabela15[[#This Row],[Custo Setor]]</f>
        <v>3447.7043216362554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521.53931038961036</v>
      </c>
      <c r="D10" s="26"/>
      <c r="E10" s="26">
        <f>Tabela15[[#This Row],[VALOR]]-Tabela15[[#This Row],[Custo Setor]]</f>
        <v>521.53931038961036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8.0011363636363626</v>
      </c>
      <c r="D12" s="26"/>
      <c r="E12" s="26">
        <f>Tabela15[[#This Row],[VALOR]]-Tabela15[[#This Row],[Custo Setor]]</f>
        <v>8.0011363636363626</v>
      </c>
    </row>
    <row r="13" spans="2:5" x14ac:dyDescent="0.25">
      <c r="B13" t="s">
        <v>1888</v>
      </c>
      <c r="C13" s="21">
        <f t="array" ref="C13">'7 - PALETEIRA'!G4</f>
        <v>737.93656508551021</v>
      </c>
      <c r="D13" s="26"/>
      <c r="E13" s="26">
        <f>Tabela15[[#This Row],[VALOR]]-Tabela15[[#This Row],[Custo Setor]]</f>
        <v>737.93656508551021</v>
      </c>
    </row>
    <row r="14" spans="2:5" x14ac:dyDescent="0.25">
      <c r="B14" t="s">
        <v>1889</v>
      </c>
      <c r="C14" s="21">
        <f>'8 - ACABAMENTO'!G4</f>
        <v>789.07640787458513</v>
      </c>
      <c r="D14" s="26"/>
      <c r="E14" s="26">
        <f>Tabela15[[#This Row],[VALOR]]-Tabela15[[#This Row],[Custo Setor]]</f>
        <v>789.07640787458513</v>
      </c>
    </row>
    <row r="15" spans="2:5" x14ac:dyDescent="0.25">
      <c r="B15" t="s">
        <v>1890</v>
      </c>
      <c r="C15" s="21">
        <f t="array" ref="C15">'9 - FURO'!G4</f>
        <v>422.81470866957244</v>
      </c>
      <c r="D15" s="26"/>
      <c r="E15" s="26">
        <f>Tabela15[[#This Row],[VALOR]]-Tabela15[[#This Row],[Custo Setor]]</f>
        <v>422.81470866957244</v>
      </c>
    </row>
    <row r="16" spans="2:5" x14ac:dyDescent="0.25">
      <c r="B16" t="s">
        <v>1891</v>
      </c>
      <c r="C16" s="21">
        <f t="array" ref="C16">'10 - ILHOS'!G4</f>
        <v>977.67172693071257</v>
      </c>
      <c r="D16" s="26"/>
      <c r="E16" s="26">
        <f>Tabela15[[#This Row],[VALOR]]-Tabela15[[#This Row],[Custo Setor]]</f>
        <v>977.67172693071257</v>
      </c>
    </row>
    <row r="17" spans="2:5" x14ac:dyDescent="0.25">
      <c r="B17" t="s">
        <v>1892</v>
      </c>
      <c r="C17" s="21">
        <f t="array" ref="C17">'11 - DOBRA'!G4</f>
        <v>1219.0793360333535</v>
      </c>
      <c r="D17" s="26"/>
      <c r="E17" s="26">
        <f>Tabela15[[#This Row],[VALOR]]-Tabela15[[#This Row],[Custo Setor]]</f>
        <v>1219.0793360333535</v>
      </c>
    </row>
    <row r="18" spans="2:5" x14ac:dyDescent="0.25">
      <c r="B18" t="s">
        <v>1893</v>
      </c>
      <c r="C18" s="21">
        <f t="array" ref="C18">'12 - EMBALAGEM'!G4</f>
        <v>270.90651911852285</v>
      </c>
      <c r="D18" s="26"/>
      <c r="E18" s="26">
        <f>Tabela15[[#This Row],[VALOR]]-Tabela15[[#This Row],[Custo Setor]]</f>
        <v>270.90651911852285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8394.7300321017592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3" sqref="D1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3447.7043216362554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>
        <v>11</v>
      </c>
      <c r="E6" s="2">
        <f>Tabela2[[#This Row],[PRODUZIDAS]]*VLOOKUP(Tabela2[[#This Row],[SKU]],Tabela24[#All],3,0)</f>
        <v>3.7463768115942031</v>
      </c>
    </row>
    <row r="7" spans="2:9" x14ac:dyDescent="0.25">
      <c r="B7" s="3" t="s">
        <v>4</v>
      </c>
      <c r="C7" s="3" t="s">
        <v>5</v>
      </c>
      <c r="D7" s="1">
        <v>16</v>
      </c>
      <c r="E7" s="2">
        <f>Tabela2[[#This Row],[PRODUZIDAS]]*VLOOKUP(Tabela2[[#This Row],[SKU]],Tabela24[#All],3,0)</f>
        <v>5.4492753623188408</v>
      </c>
    </row>
    <row r="8" spans="2:9" x14ac:dyDescent="0.25">
      <c r="B8" s="3" t="s">
        <v>6</v>
      </c>
      <c r="C8" s="3" t="s">
        <v>7</v>
      </c>
      <c r="D8" s="1">
        <v>16</v>
      </c>
      <c r="E8" s="2">
        <f>Tabela2[[#This Row],[PRODUZIDAS]]*VLOOKUP(Tabela2[[#This Row],[SKU]],Tabela24[#All],3,0)</f>
        <v>5.4492753623188408</v>
      </c>
    </row>
    <row r="9" spans="2:9" x14ac:dyDescent="0.25">
      <c r="B9" s="3" t="s">
        <v>8</v>
      </c>
      <c r="C9" s="3" t="s">
        <v>9</v>
      </c>
      <c r="D9" s="1">
        <v>15</v>
      </c>
      <c r="E9" s="2">
        <f>Tabela2[[#This Row],[PRODUZIDAS]]*VLOOKUP(Tabela2[[#This Row],[SKU]],Tabela24[#All],3,0)</f>
        <v>5.1086956521739131</v>
      </c>
    </row>
    <row r="10" spans="2:9" x14ac:dyDescent="0.25">
      <c r="B10" s="3" t="s">
        <v>10</v>
      </c>
      <c r="C10" s="3" t="s">
        <v>11</v>
      </c>
      <c r="D10" s="1">
        <v>26</v>
      </c>
      <c r="E10" s="2">
        <f>Tabela2[[#This Row],[PRODUZIDAS]]*VLOOKUP(Tabela2[[#This Row],[SKU]],Tabela24[#All],3,0)</f>
        <v>12.397101449275361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>
        <v>6968</v>
      </c>
      <c r="E12" s="2">
        <f>Tabela2[[#This Row],[PRODUZIDAS]]*VLOOKUP(Tabela2[[#This Row],[SKU]],Tabela24[#All],3,0)</f>
        <v>3322.4231884057972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>
        <v>22</v>
      </c>
      <c r="E30" s="2">
        <f>Tabela2[[#This Row],[PRODUZIDAS]]*VLOOKUP(Tabela2[[#This Row],[SKU]],Tabela24[#All],3,0)</f>
        <v>5.6657534246575345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>
        <v>8</v>
      </c>
      <c r="E33" s="2">
        <f>Tabela2[[#This Row],[PRODUZIDAS]]*VLOOKUP(Tabela2[[#This Row],[SKU]],Tabela24[#All],3,0)</f>
        <v>2.0602739726027397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>
        <v>1</v>
      </c>
      <c r="E35" s="2">
        <f>Tabela2[[#This Row],[PRODUZIDAS]]*VLOOKUP(Tabela2[[#This Row],[SKU]],Tabela24[#All],3,0)</f>
        <v>0.25753424657534246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>
        <v>20</v>
      </c>
      <c r="E38" s="2">
        <f>Tabela2[[#This Row],[PRODUZIDAS]]*VLOOKUP(Tabela2[[#This Row],[SKU]],Tabela24[#All],3,0)</f>
        <v>5.4082191780821907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>
        <v>10</v>
      </c>
      <c r="E50" s="2">
        <f>Tabela2[[#This Row],[PRODUZIDAS]]*VLOOKUP(Tabela2[[#This Row],[SKU]],Tabela24[#All],3,0)</f>
        <v>2.7041095890410953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21</v>
      </c>
      <c r="E67" s="2">
        <f>Tabela2[[#This Row],[PRODUZIDAS]]*VLOOKUP(Tabela2[[#This Row],[SKU]],Tabela24[#All],3,0)</f>
        <v>5.6888999999999994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110</v>
      </c>
      <c r="E77" s="2">
        <f>Tabela2[[#This Row],[PRODUZIDAS]]*VLOOKUP(Tabela2[[#This Row],[SKU]],Tabela24[#All],3,0)</f>
        <v>29.798999999999996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>
        <v>30</v>
      </c>
      <c r="E201" s="2">
        <f>Tabela2[[#This Row],[PRODUZIDAS]]*VLOOKUP(Tabela2[[#This Row],[SKU]],Tabela24[#All],3,0)</f>
        <v>4.6367999999999991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>
        <v>3</v>
      </c>
      <c r="E277" s="2">
        <f>Tabela2[[#This Row],[PRODUZIDAS]]*VLOOKUP(Tabela2[[#This Row],[SKU]],Tabela24[#All],3,0)</f>
        <v>2.4659999999999993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>
        <v>7</v>
      </c>
      <c r="E287" s="2">
        <f>Tabela2[[#This Row],[PRODUZIDAS]]*VLOOKUP(Tabela2[[#This Row],[SKU]],Tabela24[#All],3,0)</f>
        <v>5.7539999999999987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>
        <v>4</v>
      </c>
      <c r="E292" s="2">
        <f>Tabela2[[#This Row],[PRODUZIDAS]]*VLOOKUP(Tabela2[[#This Row],[SKU]],Tabela24[#All],3,0)</f>
        <v>3.2879999999999994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>
        <v>12</v>
      </c>
      <c r="E305" s="2">
        <f>Tabela2[[#This Row],[PRODUZIDAS]]*VLOOKUP(Tabela2[[#This Row],[SKU]],Tabela24[#All],3,0)</f>
        <v>11.454545454545453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>
        <v>3</v>
      </c>
      <c r="E353" s="2">
        <f>Tabela2[[#This Row],[PRODUZIDAS]]*VLOOKUP(Tabela2[[#This Row],[SKU]],Tabela24[#All],3,0)</f>
        <v>2.4659999999999993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>
        <v>1</v>
      </c>
      <c r="E463" s="2">
        <f>Tabela2[[#This Row],[PRODUZIDAS]]*VLOOKUP(Tabela2[[#This Row],[SKU]],Tabela24[#All],3,0)</f>
        <v>0.95899999999999985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>
        <v>6</v>
      </c>
      <c r="E471" s="2">
        <f>Tabela2[[#This Row],[PRODUZIDAS]]*VLOOKUP(Tabela2[[#This Row],[SKU]],Tabela24[#All],3,0)</f>
        <v>5.7272727272727266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>
        <v>5</v>
      </c>
      <c r="E511" s="2">
        <f>Tabela2[[#This Row],[PRODUZIDAS]]*VLOOKUP(Tabela2[[#This Row],[SKU]],Tabela24[#All],3,0)</f>
        <v>4.794999999999999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3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25" workbookViewId="0">
      <selection activeCell="D193" sqref="D19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521.53931038961036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>
        <v>12</v>
      </c>
      <c r="E110" s="2">
        <f>Tabela22567[[#This Row],[PRODUZIDAS]]*VLOOKUP(Tabela22567[[#This Row],[SKU]],Tabela24[#All],6,0)</f>
        <v>13.910399999999997</v>
      </c>
    </row>
    <row r="111" spans="2:5" x14ac:dyDescent="0.25">
      <c r="B111" s="3" t="s">
        <v>212</v>
      </c>
      <c r="C111" s="3" t="s">
        <v>213</v>
      </c>
      <c r="D111" s="1">
        <v>90</v>
      </c>
      <c r="E111" s="2">
        <f>Tabela22567[[#This Row],[PRODUZIDAS]]*VLOOKUP(Tabela22567[[#This Row],[SKU]],Tabela24[#All],6,0)</f>
        <v>104.32799999999997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>
        <v>10</v>
      </c>
      <c r="E158" s="2">
        <f>Tabela22567[[#This Row],[PRODUZIDAS]]*VLOOKUP(Tabela22567[[#This Row],[SKU]],Tabela24[#All],6,0)</f>
        <v>12.885714285714286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224.5</v>
      </c>
      <c r="E192" s="2">
        <f>Tabela22567[[#This Row],[PRODUZIDAS]]*VLOOKUP(Tabela22567[[#This Row],[SKU]],Tabela24[#All],6,0)</f>
        <v>260.24039999999997</v>
      </c>
    </row>
    <row r="193" spans="2:5" x14ac:dyDescent="0.25">
      <c r="B193" s="3" t="s">
        <v>376</v>
      </c>
      <c r="C193" s="3" t="s">
        <v>377</v>
      </c>
      <c r="D193" s="1">
        <v>10</v>
      </c>
      <c r="E193" s="2">
        <f>Tabela22567[[#This Row],[PRODUZIDAS]]*VLOOKUP(Tabela22567[[#This Row],[SKU]],Tabela24[#All],6,0)</f>
        <v>11.591999999999999</v>
      </c>
    </row>
    <row r="194" spans="2:5" x14ac:dyDescent="0.25">
      <c r="B194" s="3" t="s">
        <v>378</v>
      </c>
      <c r="C194" s="3" t="s">
        <v>379</v>
      </c>
      <c r="D194" s="1">
        <v>30</v>
      </c>
      <c r="E194" s="2">
        <f>Tabela22567[[#This Row],[PRODUZIDAS]]*VLOOKUP(Tabela22567[[#This Row],[SKU]],Tabela24[#All],6,0)</f>
        <v>34.775999999999996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4.5</v>
      </c>
      <c r="E197" s="2">
        <f>Tabela22567[[#This Row],[PRODUZIDAS]]*VLOOKUP(Tabela22567[[#This Row],[SKU]],Tabela24[#All],6,0)</f>
        <v>5.2163999999999993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>
        <v>7.5</v>
      </c>
      <c r="E201" s="2">
        <f>Tabela22567[[#This Row],[PRODUZIDAS]]*VLOOKUP(Tabela22567[[#This Row],[SKU]],Tabela24[#All],6,0)</f>
        <v>8.6939999999999991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>
        <v>0.5</v>
      </c>
      <c r="E212" s="2">
        <f>Tabela22567[[#This Row],[PRODUZIDAS]]*VLOOKUP(Tabela22567[[#This Row],[SKU]],Tabela24[#All],6,0)</f>
        <v>0.64416666666666667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>
        <v>1</v>
      </c>
      <c r="E223" s="2">
        <f>Tabela22567[[#This Row],[PRODUZIDAS]]*VLOOKUP(Tabela22567[[#This Row],[SKU]],Tabela24[#All],6,0)</f>
        <v>1.2883333333333333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>
        <v>21.5</v>
      </c>
      <c r="E233" s="2">
        <f>Tabela22567[[#This Row],[PRODUZIDAS]]*VLOOKUP(Tabela22567[[#This Row],[SKU]],Tabela24[#All],6,0)</f>
        <v>27.704285714285717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>
        <v>9.5</v>
      </c>
      <c r="E236" s="2">
        <f>Tabela22567[[#This Row],[PRODUZIDAS]]*VLOOKUP(Tabela22567[[#This Row],[SKU]],Tabela24[#All],6,0)</f>
        <v>12.241428571428573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>
        <v>3</v>
      </c>
      <c r="E277" s="2">
        <f>Tabela22567[[#This Row],[PRODUZIDAS]]*VLOOKUP(Tabela22567[[#This Row],[SKU]],Tabela24[#All],6,0)</f>
        <v>5.1374999999999993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>
        <v>7</v>
      </c>
      <c r="E471" s="2">
        <f>Tabela22567[[#This Row],[PRODUZIDAS]]*VLOOKUP(Tabela22567[[#This Row],[SKU]],Tabela24[#All],6,0)</f>
        <v>14.318181818181818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>
        <v>5</v>
      </c>
      <c r="E511" s="2">
        <f>Tabela22567[[#This Row],[PRODUZIDAS]]*VLOOKUP(Tabela22567[[#This Row],[SKU]],Tabela24[#All],6,0)</f>
        <v>8.5624999999999982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73" workbookViewId="0">
      <selection activeCell="D289" sqref="D28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8.0011363636363626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>
        <v>3.5</v>
      </c>
      <c r="E277" s="2">
        <f>Tabela2256789[[#This Row],[PRODUZIDAS]]*VLOOKUP(Tabela2256789[[#This Row],[SKU]],Tabela24[#All],8,0)</f>
        <v>1.4384999999999997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>
        <v>5</v>
      </c>
      <c r="E280" s="2">
        <f>Tabela2256789[[#This Row],[PRODUZIDAS]]*VLOOKUP(Tabela2256789[[#This Row],[SKU]],Tabela24[#All],8,0)</f>
        <v>2.0549999999999997</v>
      </c>
    </row>
    <row r="281" spans="2:5" x14ac:dyDescent="0.25">
      <c r="B281" s="3" t="s">
        <v>552</v>
      </c>
      <c r="C281" s="3" t="s">
        <v>553</v>
      </c>
      <c r="D281" s="1">
        <v>3</v>
      </c>
      <c r="E281" s="2">
        <f>Tabela2256789[[#This Row],[PRODUZIDAS]]*VLOOKUP(Tabela2256789[[#This Row],[SKU]],Tabela24[#All],8,0)</f>
        <v>1.2329999999999997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>
        <v>1</v>
      </c>
      <c r="E288" s="2">
        <f>Tabela2256789[[#This Row],[PRODUZIDAS]]*VLOOKUP(Tabela2256789[[#This Row],[SKU]],Tabela24[#All],8,0)</f>
        <v>0.41099999999999992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>
        <v>6</v>
      </c>
      <c r="E296" s="2">
        <f>Tabela2256789[[#This Row],[PRODUZIDAS]]*VLOOKUP(Tabela2256789[[#This Row],[SKU]],Tabela24[#All],8,0)</f>
        <v>2.8636363636363633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737.93656508551021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>
        <v>15</v>
      </c>
      <c r="E14" s="2">
        <f>Tabela225678910[[#This Row],[PRODUZIDAS]]*VLOOKUP(Tabela225678910[[#This Row],[SKU]],Tabela24[#All],9,0)</f>
        <v>6.1304347826086945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>
        <v>3</v>
      </c>
      <c r="E18" s="2">
        <f>Tabela225678910[[#This Row],[PRODUZIDAS]]*VLOOKUP(Tabela225678910[[#This Row],[SKU]],Tabela24[#All],9,0)</f>
        <v>1.2260869565217389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>
        <v>12</v>
      </c>
      <c r="E42" s="2">
        <f>Tabela225678910[[#This Row],[PRODUZIDAS]]*VLOOKUP(Tabela225678910[[#This Row],[SKU]],Tabela24[#All],9,0)</f>
        <v>8.0350684931506855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>
        <v>11</v>
      </c>
      <c r="E45" s="2">
        <f>Tabela225678910[[#This Row],[PRODUZIDAS]]*VLOOKUP(Tabela225678910[[#This Row],[SKU]],Tabela24[#All],9,0)</f>
        <v>7.365479452054795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>
        <v>1.5</v>
      </c>
      <c r="E48" s="2">
        <f>Tabela225678910[[#This Row],[PRODUZIDAS]]*VLOOKUP(Tabela225678910[[#This Row],[SKU]],Tabela24[#All],9,0)</f>
        <v>1.0043835616438357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>
        <v>10</v>
      </c>
      <c r="E50" s="2">
        <f>Tabela225678910[[#This Row],[PRODUZIDAS]]*VLOOKUP(Tabela225678910[[#This Row],[SKU]],Tabela24[#All],9,0)</f>
        <v>6.6958904109589046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>
        <v>100</v>
      </c>
      <c r="E68" s="2">
        <f>Tabela225678910[[#This Row],[PRODUZIDAS]]*VLOOKUP(Tabela225678910[[#This Row],[SKU]],Tabela24[#All],9,0)</f>
        <v>73.529999999999987</v>
      </c>
    </row>
    <row r="69" spans="2:5" x14ac:dyDescent="0.25">
      <c r="B69" s="3" t="s">
        <v>128</v>
      </c>
      <c r="C69" s="3" t="s">
        <v>129</v>
      </c>
      <c r="D69" s="1">
        <v>3</v>
      </c>
      <c r="E69" s="2">
        <f>Tabela225678910[[#This Row],[PRODUZIDAS]]*VLOOKUP(Tabela225678910[[#This Row],[SKU]],Tabela24[#All],9,0)</f>
        <v>2.2058999999999997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100</v>
      </c>
      <c r="E77" s="2">
        <f>Tabela225678910[[#This Row],[PRODUZIDAS]]*VLOOKUP(Tabela225678910[[#This Row],[SKU]],Tabela24[#All],9,0)</f>
        <v>73.529999999999987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>
        <v>10.5</v>
      </c>
      <c r="E80" s="2">
        <f>Tabela225678910[[#This Row],[PRODUZIDAS]]*VLOOKUP(Tabela225678910[[#This Row],[SKU]],Tabela24[#All],9,0)</f>
        <v>7.7206499999999982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>
        <v>2.5</v>
      </c>
      <c r="E82" s="2">
        <f>Tabela225678910[[#This Row],[PRODUZIDAS]]*VLOOKUP(Tabela225678910[[#This Row],[SKU]],Tabela24[#All],9,0)</f>
        <v>1.8382499999999995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>
        <v>3.5</v>
      </c>
      <c r="E100" s="2">
        <f>Tabela225678910[[#This Row],[PRODUZIDAS]]*VLOOKUP(Tabela225678910[[#This Row],[SKU]],Tabela24[#All],9,0)</f>
        <v>2.5735499999999996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>
        <v>1</v>
      </c>
      <c r="E103" s="2">
        <f>Tabela225678910[[#This Row],[PRODUZIDAS]]*VLOOKUP(Tabela225678910[[#This Row],[SKU]],Tabela24[#All],9,0)</f>
        <v>0.73529999999999984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>
        <v>60</v>
      </c>
      <c r="E123" s="2">
        <f>Tabela225678910[[#This Row],[PRODUZIDAS]]*VLOOKUP(Tabela225678910[[#This Row],[SKU]],Tabela24[#All],9,0)</f>
        <v>57.974999999999994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>
        <v>180</v>
      </c>
      <c r="E146" s="2">
        <f>Tabela225678910[[#This Row],[PRODUZIDAS]]*VLOOKUP(Tabela225678910[[#This Row],[SKU]],Tabela24[#All],9,0)</f>
        <v>185.55428571428573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170</v>
      </c>
      <c r="E192" s="2">
        <f>Tabela225678910[[#This Row],[PRODUZIDAS]]*VLOOKUP(Tabela225678910[[#This Row],[SKU]],Tabela24[#All],9,0)</f>
        <v>109.48</v>
      </c>
    </row>
    <row r="193" spans="2:5" x14ac:dyDescent="0.25">
      <c r="B193" s="3" t="s">
        <v>376</v>
      </c>
      <c r="C193" s="3" t="s">
        <v>377</v>
      </c>
      <c r="D193" s="1">
        <v>20</v>
      </c>
      <c r="E193" s="2">
        <f>Tabela225678910[[#This Row],[PRODUZIDAS]]*VLOOKUP(Tabela225678910[[#This Row],[SKU]],Tabela24[#All],9,0)</f>
        <v>12.88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>
        <v>3</v>
      </c>
      <c r="E277" s="2">
        <f>Tabela225678910[[#This Row],[PRODUZIDAS]]*VLOOKUP(Tabela225678910[[#This Row],[SKU]],Tabela24[#All],9,0)</f>
        <v>1.8494999999999995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>
        <v>5</v>
      </c>
      <c r="E280" s="2">
        <f>Tabela225678910[[#This Row],[PRODUZIDAS]]*VLOOKUP(Tabela225678910[[#This Row],[SKU]],Tabela24[#All],9,0)</f>
        <v>3.0824999999999991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>
        <v>12</v>
      </c>
      <c r="E305" s="2">
        <f>Tabela225678910[[#This Row],[PRODUZIDAS]]*VLOOKUP(Tabela225678910[[#This Row],[SKU]],Tabela24[#All],9,0)</f>
        <v>8.9999999999999982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>
        <v>1</v>
      </c>
      <c r="E408" s="2">
        <f>Tabela225678910[[#This Row],[PRODUZIDAS]]*VLOOKUP(Tabela225678910[[#This Row],[SKU]],Tabela24[#All],9,0)</f>
        <v>0.58714285714285697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>
        <v>160</v>
      </c>
      <c r="E593" s="2">
        <f>Tabela225678910[[#This Row],[PRODUZIDAS]]*VLOOKUP(Tabela225678910[[#This Row],[SKU]],Tabela24[#All],9,0)</f>
        <v>164.93714285714287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9" workbookViewId="0">
      <selection activeCell="D26" sqref="D2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789.07640787458513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>
        <v>6.5</v>
      </c>
      <c r="E12" s="2">
        <f>Tabela22567891011[[#This Row],[PRODUZIDAS]]*VLOOKUP(Tabela22567891011[[#This Row],[SKU]],Tabela24[#All],10,0)</f>
        <v>2.6565217391304343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>
        <v>40</v>
      </c>
      <c r="E19" s="2">
        <f>Tabela22567891011[[#This Row],[PRODUZIDAS]]*VLOOKUP(Tabela22567891011[[#This Row],[SKU]],Tabela24[#All],10,0)</f>
        <v>16.34782608695652</v>
      </c>
    </row>
    <row r="20" spans="2:5" x14ac:dyDescent="0.25">
      <c r="B20" s="3" t="s">
        <v>30</v>
      </c>
      <c r="C20" s="3" t="s">
        <v>31</v>
      </c>
      <c r="D20" s="1">
        <v>14.5</v>
      </c>
      <c r="E20" s="2">
        <f>Tabela22567891011[[#This Row],[PRODUZIDAS]]*VLOOKUP(Tabela22567891011[[#This Row],[SKU]],Tabela24[#All],10,0)</f>
        <v>5.926086956521738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>
        <v>6.5</v>
      </c>
      <c r="E25" s="2">
        <f>Tabela22567891011[[#This Row],[PRODUZIDAS]]*VLOOKUP(Tabela22567891011[[#This Row],[SKU]],Tabela24[#All],10,0)</f>
        <v>4.1849315068493151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>
        <v>6</v>
      </c>
      <c r="E28" s="2">
        <f>Tabela22567891011[[#This Row],[PRODUZIDAS]]*VLOOKUP(Tabela22567891011[[#This Row],[SKU]],Tabela24[#All],10,0)</f>
        <v>3.8630136986301373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>
        <v>7.5</v>
      </c>
      <c r="E34" s="2">
        <f>Tabela22567891011[[#This Row],[PRODUZIDAS]]*VLOOKUP(Tabela22567891011[[#This Row],[SKU]],Tabela24[#All],10,0)</f>
        <v>4.8287671232876717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>
        <v>22.5</v>
      </c>
      <c r="E42" s="2">
        <f>Tabela22567891011[[#This Row],[PRODUZIDAS]]*VLOOKUP(Tabela22567891011[[#This Row],[SKU]],Tabela24[#All],10,0)</f>
        <v>16.514383561643832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>
        <v>11</v>
      </c>
      <c r="E50" s="2">
        <f>Tabela22567891011[[#This Row],[PRODUZIDAS]]*VLOOKUP(Tabela22567891011[[#This Row],[SKU]],Tabela24[#All],10,0)</f>
        <v>8.0736986301369846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>
        <v>60</v>
      </c>
      <c r="E68" s="2">
        <f>Tabela22567891011[[#This Row],[PRODUZIDAS]]*VLOOKUP(Tabela22567891011[[#This Row],[SKU]],Tabela24[#All],10,0)</f>
        <v>47.987999999999992</v>
      </c>
    </row>
    <row r="69" spans="2:5" x14ac:dyDescent="0.25">
      <c r="B69" s="3" t="s">
        <v>128</v>
      </c>
      <c r="C69" s="3" t="s">
        <v>129</v>
      </c>
      <c r="D69" s="1">
        <v>3.5</v>
      </c>
      <c r="E69" s="2">
        <f>Tabela22567891011[[#This Row],[PRODUZIDAS]]*VLOOKUP(Tabela22567891011[[#This Row],[SKU]],Tabela24[#All],10,0)</f>
        <v>2.7992999999999997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100</v>
      </c>
      <c r="E77" s="2">
        <f>Tabela22567891011[[#This Row],[PRODUZIDAS]]*VLOOKUP(Tabela22567891011[[#This Row],[SKU]],Tabela24[#All],10,0)</f>
        <v>79.97999999999999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>
        <v>11</v>
      </c>
      <c r="E80" s="2">
        <f>Tabela22567891011[[#This Row],[PRODUZIDAS]]*VLOOKUP(Tabela22567891011[[#This Row],[SKU]],Tabela24[#All],10,0)</f>
        <v>8.7977999999999987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>
        <v>2.5</v>
      </c>
      <c r="E82" s="2">
        <f>Tabela22567891011[[#This Row],[PRODUZIDAS]]*VLOOKUP(Tabela22567891011[[#This Row],[SKU]],Tabela24[#All],10,0)</f>
        <v>1.9994999999999996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>
        <v>1</v>
      </c>
      <c r="E97" s="2">
        <f>Tabela22567891011[[#This Row],[PRODUZIDAS]]*VLOOKUP(Tabela22567891011[[#This Row],[SKU]],Tabela24[#All],10,0)</f>
        <v>0.79979999999999984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>
        <v>3.5</v>
      </c>
      <c r="E100" s="2">
        <f>Tabela22567891011[[#This Row],[PRODUZIDAS]]*VLOOKUP(Tabela22567891011[[#This Row],[SKU]],Tabela24[#All],10,0)</f>
        <v>2.7992999999999997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>
        <v>1</v>
      </c>
      <c r="E103" s="2">
        <f>Tabela22567891011[[#This Row],[PRODUZIDAS]]*VLOOKUP(Tabela22567891011[[#This Row],[SKU]],Tabela24[#All],10,0)</f>
        <v>0.79979999999999984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>
        <v>70.5</v>
      </c>
      <c r="E108" s="2">
        <f>Tabela22567891011[[#This Row],[PRODUZIDAS]]*VLOOKUP(Tabela22567891011[[#This Row],[SKU]],Tabela24[#All],10,0)</f>
        <v>45.402000000000001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>
        <v>72.5</v>
      </c>
      <c r="E121" s="2">
        <f>Tabela22567891011[[#This Row],[PRODUZIDAS]]*VLOOKUP(Tabela22567891011[[#This Row],[SKU]],Tabela24[#All],10,0)</f>
        <v>65.382916666666659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>
        <v>10</v>
      </c>
      <c r="E125" s="2">
        <f>Tabela22567891011[[#This Row],[PRODUZIDAS]]*VLOOKUP(Tabela22567891011[[#This Row],[SKU]],Tabela24[#All],10,0)</f>
        <v>9.0183333333333309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33.5</v>
      </c>
      <c r="E150" s="2">
        <f>Tabela22567891011[[#This Row],[PRODUZIDAS]]*VLOOKUP(Tabela22567891011[[#This Row],[SKU]],Tabela24[#All],10,0)</f>
        <v>38.850428571428573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232</v>
      </c>
      <c r="E192" s="2">
        <f>Tabela22567891011[[#This Row],[PRODUZIDAS]]*VLOOKUP(Tabela22567891011[[#This Row],[SKU]],Tabela24[#All],10,0)</f>
        <v>149.40800000000002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>
        <v>20</v>
      </c>
      <c r="E200" s="2">
        <f>Tabela22567891011[[#This Row],[PRODUZIDAS]]*VLOOKUP(Tabela22567891011[[#This Row],[SKU]],Tabela24[#All],10,0)</f>
        <v>12.88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169</v>
      </c>
      <c r="E231" s="2">
        <f>Tabela22567891011[[#This Row],[PRODUZIDAS]]*VLOOKUP(Tabela22567891011[[#This Row],[SKU]],Tabela24[#All],10,0)</f>
        <v>195.99171428571429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>
        <v>55</v>
      </c>
      <c r="E593" s="2">
        <f>Tabela22567891011[[#This Row],[PRODUZIDAS]]*VLOOKUP(Tabela22567891011[[#This Row],[SKU]],Tabela24[#All],10,0)</f>
        <v>63.784285714285716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27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422.81470866957244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>
        <v>0.5</v>
      </c>
      <c r="E25" s="2">
        <f>Tabela2256789101112[[#This Row],[PRODUZIDAS]]*VLOOKUP(Tabela2256789101112[[#This Row],[SKU]],Tabela24[#All],11,0)</f>
        <v>0.38630136986301361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>
        <v>6</v>
      </c>
      <c r="E28" s="2">
        <f>Tabela2256789101112[[#This Row],[PRODUZIDAS]]*VLOOKUP(Tabela2256789101112[[#This Row],[SKU]],Tabela24[#All],11,0)</f>
        <v>4.6356164383561635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>
        <v>3</v>
      </c>
      <c r="E32" s="2">
        <f>Tabela2256789101112[[#This Row],[PRODUZIDAS]]*VLOOKUP(Tabela2256789101112[[#This Row],[SKU]],Tabela24[#All],11,0)</f>
        <v>2.3178082191780818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>
        <v>1.5</v>
      </c>
      <c r="E34" s="2">
        <f>Tabela2256789101112[[#This Row],[PRODUZIDAS]]*VLOOKUP(Tabela2256789101112[[#This Row],[SKU]],Tabela24[#All],11,0)</f>
        <v>1.1589041095890409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>
        <v>11</v>
      </c>
      <c r="E42" s="2">
        <f>Tabela2256789101112[[#This Row],[PRODUZIDAS]]*VLOOKUP(Tabela2256789101112[[#This Row],[SKU]],Tabela24[#All],11,0)</f>
        <v>6.373972602739725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>
        <v>11.5</v>
      </c>
      <c r="E45" s="2">
        <f>Tabela2256789101112[[#This Row],[PRODUZIDAS]]*VLOOKUP(Tabela2256789101112[[#This Row],[SKU]],Tabela24[#All],11,0)</f>
        <v>6.6636986301369854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>
        <v>11</v>
      </c>
      <c r="E50" s="2">
        <f>Tabela2256789101112[[#This Row],[PRODUZIDAS]]*VLOOKUP(Tabela2256789101112[[#This Row],[SKU]],Tabela24[#All],11,0)</f>
        <v>6.373972602739725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>
        <v>15.5</v>
      </c>
      <c r="E67" s="2">
        <f>Tabela2256789101112[[#This Row],[PRODUZIDAS]]*VLOOKUP(Tabela2256789101112[[#This Row],[SKU]],Tabela24[#All],11,0)</f>
        <v>12.996749999999999</v>
      </c>
    </row>
    <row r="68" spans="2:5" x14ac:dyDescent="0.25">
      <c r="B68" s="3" t="s">
        <v>126</v>
      </c>
      <c r="C68" s="3" t="s">
        <v>127</v>
      </c>
      <c r="D68" s="1">
        <v>90</v>
      </c>
      <c r="E68" s="2">
        <f>Tabela2256789101112[[#This Row],[PRODUZIDAS]]*VLOOKUP(Tabela2256789101112[[#This Row],[SKU]],Tabela24[#All],11,0)</f>
        <v>75.464999999999989</v>
      </c>
    </row>
    <row r="69" spans="2:5" x14ac:dyDescent="0.25">
      <c r="B69" s="3" t="s">
        <v>128</v>
      </c>
      <c r="C69" s="3" t="s">
        <v>129</v>
      </c>
      <c r="D69" s="1">
        <v>3.5</v>
      </c>
      <c r="E69" s="2">
        <f>Tabela2256789101112[[#This Row],[PRODUZIDAS]]*VLOOKUP(Tabela2256789101112[[#This Row],[SKU]],Tabela24[#All],11,0)</f>
        <v>2.9347499999999997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>
        <v>79.5</v>
      </c>
      <c r="E71" s="2">
        <f>Tabela2256789101112[[#This Row],[PRODUZIDAS]]*VLOOKUP(Tabela2256789101112[[#This Row],[SKU]],Tabela24[#All],11,0)</f>
        <v>66.660749999999993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51</v>
      </c>
      <c r="E77" s="2">
        <f>Tabela2256789101112[[#This Row],[PRODUZIDAS]]*VLOOKUP(Tabela2256789101112[[#This Row],[SKU]],Tabela24[#All],11,0)</f>
        <v>42.763499999999993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>
        <v>11</v>
      </c>
      <c r="E80" s="2">
        <f>Tabela2256789101112[[#This Row],[PRODUZIDAS]]*VLOOKUP(Tabela2256789101112[[#This Row],[SKU]],Tabela24[#All],11,0)</f>
        <v>9.2234999999999996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>
        <v>2.5</v>
      </c>
      <c r="E82" s="2">
        <f>Tabela2256789101112[[#This Row],[PRODUZIDAS]]*VLOOKUP(Tabela2256789101112[[#This Row],[SKU]],Tabela24[#All],11,0)</f>
        <v>2.0962499999999999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>
        <v>1</v>
      </c>
      <c r="E97" s="2">
        <f>Tabela2256789101112[[#This Row],[PRODUZIDAS]]*VLOOKUP(Tabela2256789101112[[#This Row],[SKU]],Tabela24[#All],11,0)</f>
        <v>0.83849999999999991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>
        <v>3.5</v>
      </c>
      <c r="E100" s="2">
        <f>Tabela2256789101112[[#This Row],[PRODUZIDAS]]*VLOOKUP(Tabela2256789101112[[#This Row],[SKU]],Tabela24[#All],11,0)</f>
        <v>2.9347499999999997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>
        <v>1</v>
      </c>
      <c r="E103" s="2">
        <f>Tabela2256789101112[[#This Row],[PRODUZIDAS]]*VLOOKUP(Tabela2256789101112[[#This Row],[SKU]],Tabela24[#All],11,0)</f>
        <v>0.83849999999999991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>
        <v>40.5</v>
      </c>
      <c r="E121" s="2">
        <f>Tabela2256789101112[[#This Row],[PRODUZIDAS]]*VLOOKUP(Tabela2256789101112[[#This Row],[SKU]],Tabela24[#All],11,0)</f>
        <v>28.697624999999995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>
        <v>14</v>
      </c>
      <c r="E133" s="2">
        <f>Tabela2256789101112[[#This Row],[PRODUZIDAS]]*VLOOKUP(Tabela2256789101112[[#This Row],[SKU]],Tabela24[#All],11,0)</f>
        <v>9.920166666666665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125.5</v>
      </c>
      <c r="E192" s="2">
        <f>Tabela2256789101112[[#This Row],[PRODUZIDAS]]*VLOOKUP(Tabela2256789101112[[#This Row],[SKU]],Tabela24[#All],11,0)</f>
        <v>82.43844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>
        <v>10</v>
      </c>
      <c r="E195" s="2">
        <f>Tabela2256789101112[[#This Row],[PRODUZIDAS]]*VLOOKUP(Tabela2256789101112[[#This Row],[SKU]],Tabela24[#All],11,0)</f>
        <v>6.5688000000000004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>
        <v>20</v>
      </c>
      <c r="E200" s="2">
        <f>Tabela2256789101112[[#This Row],[PRODUZIDAS]]*VLOOKUP(Tabela2256789101112[[#This Row],[SKU]],Tabela24[#All],11,0)</f>
        <v>13.137600000000001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20</v>
      </c>
      <c r="E203" s="2">
        <f>Tabela2256789101112[[#This Row],[PRODUZIDAS]]*VLOOKUP(Tabela2256789101112[[#This Row],[SKU]],Tabela24[#All],11,0)</f>
        <v>14.171666666666665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>
        <v>3</v>
      </c>
      <c r="E277" s="2">
        <f>Tabela2256789101112[[#This Row],[PRODUZIDAS]]*VLOOKUP(Tabela2256789101112[[#This Row],[SKU]],Tabela24[#All],11,0)</f>
        <v>1.4384999999999999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>
        <v>28.5</v>
      </c>
      <c r="E345" s="2">
        <f>Tabela2256789101112[[#This Row],[PRODUZIDAS]]*VLOOKUP(Tabela2256789101112[[#This Row],[SKU]],Tabela24[#All],11,0)</f>
        <v>13.665749999999997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>
        <v>10</v>
      </c>
      <c r="E361" s="2">
        <f>Tabela2256789101112[[#This Row],[PRODUZIDAS]]*VLOOKUP(Tabela2256789101112[[#This Row],[SKU]],Tabela24[#All],11,0)</f>
        <v>4.7727272727272725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>
        <v>7</v>
      </c>
      <c r="E790" s="2">
        <f>Tabela2256789101112[[#This Row],[PRODUZIDAS]]*VLOOKUP(Tabela2256789101112[[#This Row],[SKU]],Tabela24[#All],11,0)</f>
        <v>3.3409090909090908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89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977.67172693071257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>
        <v>298</v>
      </c>
      <c r="E18" s="2">
        <f>Tabela225678910111213[[#This Row],[PRODUZIDAS]]*VLOOKUP(Tabela225678910111213[[#This Row],[SKU]],Tabela24[#All],12,0)</f>
        <v>345.07536231884058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>
        <v>0.5</v>
      </c>
      <c r="E25" s="2">
        <f>Tabela225678910111213[[#This Row],[PRODUZIDAS]]*VLOOKUP(Tabela225678910111213[[#This Row],[SKU]],Tabela24[#All],12,0)</f>
        <v>0.54726027397260268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>
        <v>6</v>
      </c>
      <c r="E28" s="2">
        <f>Tabela225678910111213[[#This Row],[PRODUZIDAS]]*VLOOKUP(Tabela225678910111213[[#This Row],[SKU]],Tabela24[#All],12,0)</f>
        <v>6.5671232876712322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>
        <v>1.5</v>
      </c>
      <c r="E34" s="2">
        <f>Tabela225678910111213[[#This Row],[PRODUZIDAS]]*VLOOKUP(Tabela225678910111213[[#This Row],[SKU]],Tabela24[#All],12,0)</f>
        <v>1.6417808219178081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>
        <v>11</v>
      </c>
      <c r="E38" s="2">
        <f>Tabela225678910111213[[#This Row],[PRODUZIDAS]]*VLOOKUP(Tabela225678910111213[[#This Row],[SKU]],Tabela24[#All],12,0)</f>
        <v>11.331506849315069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>
        <v>10</v>
      </c>
      <c r="E42" s="2">
        <f>Tabela225678910111213[[#This Row],[PRODUZIDAS]]*VLOOKUP(Tabela225678910111213[[#This Row],[SKU]],Tabela24[#All],12,0)</f>
        <v>10.301369863013699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>
        <v>11.5</v>
      </c>
      <c r="E45" s="2">
        <f>Tabela225678910111213[[#This Row],[PRODUZIDAS]]*VLOOKUP(Tabela225678910111213[[#This Row],[SKU]],Tabela24[#All],12,0)</f>
        <v>11.846575342465753</v>
      </c>
    </row>
    <row r="46" spans="2:5" x14ac:dyDescent="0.25">
      <c r="B46" s="3" t="s">
        <v>82</v>
      </c>
      <c r="C46" s="3" t="s">
        <v>83</v>
      </c>
      <c r="D46" s="1">
        <v>60.5</v>
      </c>
      <c r="E46" s="2">
        <f>Tabela225678910111213[[#This Row],[PRODUZIDAS]]*VLOOKUP(Tabela225678910111213[[#This Row],[SKU]],Tabela24[#All],12,0)</f>
        <v>62.323287671232876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>
        <v>85</v>
      </c>
      <c r="E60" s="2">
        <f>Tabela225678910111213[[#This Row],[PRODUZIDAS]]*VLOOKUP(Tabela225678910111213[[#This Row],[SKU]],Tabela24[#All],12,0)</f>
        <v>87.561643835616437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>
        <v>15.5</v>
      </c>
      <c r="E67" s="2">
        <f>Tabela225678910111213[[#This Row],[PRODUZIDAS]]*VLOOKUP(Tabela225678910111213[[#This Row],[SKU]],Tabela24[#All],12,0)</f>
        <v>16.995749999999997</v>
      </c>
    </row>
    <row r="68" spans="2:5" x14ac:dyDescent="0.25">
      <c r="B68" s="3" t="s">
        <v>126</v>
      </c>
      <c r="C68" s="3" t="s">
        <v>127</v>
      </c>
      <c r="D68" s="1">
        <v>83.5</v>
      </c>
      <c r="E68" s="2">
        <f>Tabela225678910111213[[#This Row],[PRODUZIDAS]]*VLOOKUP(Tabela225678910111213[[#This Row],[SKU]],Tabela24[#All],12,0)</f>
        <v>91.557749999999984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>
        <v>3</v>
      </c>
      <c r="E71" s="2">
        <f>Tabela225678910111213[[#This Row],[PRODUZIDAS]]*VLOOKUP(Tabela225678910111213[[#This Row],[SKU]],Tabela24[#All],12,0)</f>
        <v>3.2894999999999994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31</v>
      </c>
      <c r="E77" s="2">
        <f>Tabela225678910111213[[#This Row],[PRODUZIDAS]]*VLOOKUP(Tabela225678910111213[[#This Row],[SKU]],Tabela24[#All],12,0)</f>
        <v>33.991499999999995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>
        <v>2.5</v>
      </c>
      <c r="E82" s="2">
        <f>Tabela225678910111213[[#This Row],[PRODUZIDAS]]*VLOOKUP(Tabela225678910111213[[#This Row],[SKU]],Tabela24[#All],12,0)</f>
        <v>2.7412499999999995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>
        <v>3</v>
      </c>
      <c r="E86" s="2">
        <f>Tabela225678910111213[[#This Row],[PRODUZIDAS]]*VLOOKUP(Tabela225678910111213[[#This Row],[SKU]],Tabela24[#All],12,0)</f>
        <v>3.2894999999999994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>
        <v>11</v>
      </c>
      <c r="E94" s="2">
        <f>Tabela225678910111213[[#This Row],[PRODUZIDAS]]*VLOOKUP(Tabela225678910111213[[#This Row],[SKU]],Tabela24[#All],12,0)</f>
        <v>12.061499999999999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>
        <v>1</v>
      </c>
      <c r="E102" s="2">
        <f>Tabela225678910111213[[#This Row],[PRODUZIDAS]]*VLOOKUP(Tabela225678910111213[[#This Row],[SKU]],Tabela24[#All],12,0)</f>
        <v>1.0964999999999998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>
        <v>59.5</v>
      </c>
      <c r="E109" s="2">
        <f>Tabela225678910111213[[#This Row],[PRODUZIDAS]]*VLOOKUP(Tabela225678910111213[[#This Row],[SKU]],Tabela24[#All],12,0)</f>
        <v>65.140599999999992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>
        <v>28.5</v>
      </c>
      <c r="E123" s="2">
        <f>Tabela225678910111213[[#This Row],[PRODUZIDAS]]*VLOOKUP(Tabela225678910111213[[#This Row],[SKU]],Tabela24[#All],12,0)</f>
        <v>25.702249999999996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114</v>
      </c>
      <c r="E192" s="2">
        <f>Tabela225678910111213[[#This Row],[PRODUZIDAS]]*VLOOKUP(Tabela225678910111213[[#This Row],[SKU]],Tabela24[#All],12,0)</f>
        <v>124.80719999999998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>
        <v>10</v>
      </c>
      <c r="E195" s="2">
        <f>Tabela225678910111213[[#This Row],[PRODUZIDAS]]*VLOOKUP(Tabela225678910111213[[#This Row],[SKU]],Tabela24[#All],12,0)</f>
        <v>10.947999999999997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>
        <v>19.5</v>
      </c>
      <c r="E200" s="2">
        <f>Tabela225678910111213[[#This Row],[PRODUZIDAS]]*VLOOKUP(Tabela225678910111213[[#This Row],[SKU]],Tabela24[#All],12,0)</f>
        <v>21.348599999999994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20</v>
      </c>
      <c r="E203" s="2">
        <f>Tabela225678910111213[[#This Row],[PRODUZIDAS]]*VLOOKUP(Tabela225678910111213[[#This Row],[SKU]],Tabela24[#All],12,0)</f>
        <v>18.036666666666662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10.5</v>
      </c>
      <c r="E638" s="2">
        <f>Tabela225678910111213[[#This Row],[PRODUZIDAS]]*VLOOKUP(Tabela225678910111213[[#This Row],[SKU]],Tabela24[#All],12,0)</f>
        <v>9.4692499999999988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1219.0793360333535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5</v>
      </c>
      <c r="E13" s="2">
        <f>Tabela22567891011121314[[#This Row],[PRODUZIDAS]]*VLOOKUP(Tabela22567891011121314[[#This Row],[SKU]],Tabela24[#All],13,0)</f>
        <v>6.1304347826086953</v>
      </c>
      <c r="I13" s="17"/>
    </row>
    <row r="14" spans="2:9" x14ac:dyDescent="0.25">
      <c r="B14" s="3" t="s">
        <v>18</v>
      </c>
      <c r="C14" s="3" t="s">
        <v>19</v>
      </c>
      <c r="D14" s="1">
        <v>12</v>
      </c>
      <c r="E14" s="2">
        <f>Tabela22567891011121314[[#This Row],[PRODUZIDAS]]*VLOOKUP(Tabela22567891011121314[[#This Row],[SKU]],Tabela24[#All],13,0)</f>
        <v>14.71304347826087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385</v>
      </c>
      <c r="E19" s="2">
        <f>Tabela22567891011121314[[#This Row],[PRODUZIDAS]]*VLOOKUP(Tabela22567891011121314[[#This Row],[SKU]],Tabela24[#All],13,0)</f>
        <v>472.04347826086956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>
        <v>54</v>
      </c>
      <c r="E26" s="2">
        <f>Tabela22567891011121314[[#This Row],[PRODUZIDAS]]*VLOOKUP(Tabela22567891011121314[[#This Row],[SKU]],Tabela24[#All],13,0)</f>
        <v>62.580821917808208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>
        <v>45</v>
      </c>
      <c r="E41" s="2">
        <f>Tabela22567891011121314[[#This Row],[PRODUZIDAS]]*VLOOKUP(Tabela22567891011121314[[#This Row],[SKU]],Tabela24[#All],13,0)</f>
        <v>52.150684931506838</v>
      </c>
    </row>
    <row r="42" spans="2:5" x14ac:dyDescent="0.25">
      <c r="B42" s="3" t="s">
        <v>74</v>
      </c>
      <c r="C42" s="3" t="s">
        <v>75</v>
      </c>
      <c r="D42" s="1">
        <v>11</v>
      </c>
      <c r="E42" s="2">
        <f>Tabela22567891011121314[[#This Row],[PRODUZIDAS]]*VLOOKUP(Tabela22567891011121314[[#This Row],[SKU]],Tabela24[#All],13,0)</f>
        <v>12.74794520547945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>
        <v>11</v>
      </c>
      <c r="E45" s="2">
        <f>Tabela22567891011121314[[#This Row],[PRODUZIDAS]]*VLOOKUP(Tabela22567891011121314[[#This Row],[SKU]],Tabela24[#All],13,0)</f>
        <v>12.74794520547945</v>
      </c>
    </row>
    <row r="46" spans="2:5" x14ac:dyDescent="0.25">
      <c r="B46" s="3" t="s">
        <v>82</v>
      </c>
      <c r="C46" s="3" t="s">
        <v>83</v>
      </c>
      <c r="D46" s="1">
        <v>42</v>
      </c>
      <c r="E46" s="2">
        <f>Tabela22567891011121314[[#This Row],[PRODUZIDAS]]*VLOOKUP(Tabela22567891011121314[[#This Row],[SKU]],Tabela24[#All],13,0)</f>
        <v>48.673972602739717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>
        <v>11</v>
      </c>
      <c r="E50" s="2">
        <f>Tabela22567891011121314[[#This Row],[PRODUZIDAS]]*VLOOKUP(Tabela22567891011121314[[#This Row],[SKU]],Tabela24[#All],13,0)</f>
        <v>12.74794520547945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>
        <v>46</v>
      </c>
      <c r="E55" s="2">
        <f>Tabela22567891011121314[[#This Row],[PRODUZIDAS]]*VLOOKUP(Tabela22567891011121314[[#This Row],[SKU]],Tabela24[#All],13,0)</f>
        <v>53.309589041095883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12</v>
      </c>
      <c r="E60" s="2">
        <f>Tabela22567891011121314[[#This Row],[PRODUZIDAS]]*VLOOKUP(Tabela22567891011121314[[#This Row],[SKU]],Tabela24[#All],13,0)</f>
        <v>13.906849315068492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>
        <v>15</v>
      </c>
      <c r="E67" s="2">
        <f>Tabela22567891011121314[[#This Row],[PRODUZIDAS]]*VLOOKUP(Tabela22567891011121314[[#This Row],[SKU]],Tabela24[#All],13,0)</f>
        <v>17.414999999999996</v>
      </c>
    </row>
    <row r="68" spans="2:5" x14ac:dyDescent="0.25">
      <c r="B68" s="3" t="s">
        <v>126</v>
      </c>
      <c r="C68" s="3" t="s">
        <v>127</v>
      </c>
      <c r="D68" s="1">
        <v>54</v>
      </c>
      <c r="E68" s="2">
        <f>Tabela22567891011121314[[#This Row],[PRODUZIDAS]]*VLOOKUP(Tabela22567891011121314[[#This Row],[SKU]],Tabela24[#All],13,0)</f>
        <v>62.693999999999988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>
        <v>6</v>
      </c>
      <c r="E75" s="2">
        <f>Tabela22567891011121314[[#This Row],[PRODUZIDAS]]*VLOOKUP(Tabela22567891011121314[[#This Row],[SKU]],Tabela24[#All],13,0)</f>
        <v>6.9659999999999993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>
        <v>1</v>
      </c>
      <c r="E97" s="2">
        <f>Tabela22567891011121314[[#This Row],[PRODUZIDAS]]*VLOOKUP(Tabela22567891011121314[[#This Row],[SKU]],Tabela24[#All],13,0)</f>
        <v>1.1609999999999998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>
        <v>1</v>
      </c>
      <c r="E103" s="2">
        <f>Tabela22567891011121314[[#This Row],[PRODUZIDAS]]*VLOOKUP(Tabela22567891011121314[[#This Row],[SKU]],Tabela24[#All],13,0)</f>
        <v>1.1609999999999998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>
        <v>68</v>
      </c>
      <c r="E109" s="2">
        <f>Tabela22567891011121314[[#This Row],[PRODUZIDAS]]*VLOOKUP(Tabela22567891011121314[[#This Row],[SKU]],Tabela24[#All],13,0)</f>
        <v>78.82559999999998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>
        <v>53</v>
      </c>
      <c r="E120" s="2">
        <f>Tabela22567891011121314[[#This Row],[PRODUZIDAS]]*VLOOKUP(Tabela22567891011121314[[#This Row],[SKU]],Tabela24[#All],13,0)</f>
        <v>61.453499999999984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>
        <v>2</v>
      </c>
      <c r="E134" s="2">
        <f>Tabela22567891011121314[[#This Row],[PRODUZIDAS]]*VLOOKUP(Tabela22567891011121314[[#This Row],[SKU]],Tabela24[#All],13,0)</f>
        <v>2.3189999999999995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>
        <v>10</v>
      </c>
      <c r="E171" s="2">
        <f>Tabela22567891011121314[[#This Row],[PRODUZIDAS]]*VLOOKUP(Tabela22567891011121314[[#This Row],[SKU]],Tabela24[#All],13,0)</f>
        <v>11.597142857142856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53</v>
      </c>
      <c r="E192" s="2">
        <f>Tabela22567891011121314[[#This Row],[PRODUZIDAS]]*VLOOKUP(Tabela22567891011121314[[#This Row],[SKU]],Tabela24[#All],13,0)</f>
        <v>61.437599999999989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>
        <v>10</v>
      </c>
      <c r="E195" s="2">
        <f>Tabela22567891011121314[[#This Row],[PRODUZIDAS]]*VLOOKUP(Tabela22567891011121314[[#This Row],[SKU]],Tabela24[#All],13,0)</f>
        <v>11.591999999999999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3</v>
      </c>
      <c r="E197" s="2">
        <f>Tabela22567891011121314[[#This Row],[PRODUZIDAS]]*VLOOKUP(Tabela22567891011121314[[#This Row],[SKU]],Tabela24[#All],13,0)</f>
        <v>3.4775999999999994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20</v>
      </c>
      <c r="E200" s="2">
        <f>Tabela22567891011121314[[#This Row],[PRODUZIDAS]]*VLOOKUP(Tabela22567891011121314[[#This Row],[SKU]],Tabela24[#All],13,0)</f>
        <v>23.183999999999997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18</v>
      </c>
      <c r="E203" s="2">
        <f>Tabela22567891011121314[[#This Row],[PRODUZIDAS]]*VLOOKUP(Tabela22567891011121314[[#This Row],[SKU]],Tabela24[#All],13,0)</f>
        <v>20.870999999999995</v>
      </c>
    </row>
    <row r="204" spans="2:5" x14ac:dyDescent="0.25">
      <c r="B204" s="3" t="s">
        <v>398</v>
      </c>
      <c r="C204" s="3" t="s">
        <v>399</v>
      </c>
      <c r="D204" s="1">
        <v>1</v>
      </c>
      <c r="E204" s="2">
        <f>Tabela22567891011121314[[#This Row],[PRODUZIDAS]]*VLOOKUP(Tabela22567891011121314[[#This Row],[SKU]],Tabela24[#All],13,0)</f>
        <v>1.1594999999999998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>
        <v>26</v>
      </c>
      <c r="E207" s="2">
        <f>Tabela22567891011121314[[#This Row],[PRODUZIDAS]]*VLOOKUP(Tabela22567891011121314[[#This Row],[SKU]],Tabela24[#All],13,0)</f>
        <v>30.247826086956518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>
        <v>20</v>
      </c>
      <c r="E214" s="2">
        <f>Tabela22567891011121314[[#This Row],[PRODUZIDAS]]*VLOOKUP(Tabela22567891011121314[[#This Row],[SKU]],Tabela24[#All],13,0)</f>
        <v>23.189999999999994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4</v>
      </c>
      <c r="E230" s="2">
        <f>Tabela22567891011121314[[#This Row],[PRODUZIDAS]]*VLOOKUP(Tabela22567891011121314[[#This Row],[SKU]],Tabela24[#All],13,0)</f>
        <v>4.6388571428571428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>
        <v>28</v>
      </c>
      <c r="E408" s="2">
        <f>Tabela22567891011121314[[#This Row],[PRODUZIDAS]]*VLOOKUP(Tabela22567891011121314[[#This Row],[SKU]],Tabela24[#All],13,0)</f>
        <v>24.659999999999997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8</v>
      </c>
      <c r="E569" s="2">
        <f>Tabela22567891011121314[[#This Row],[PRODUZIDAS]]*VLOOKUP(Tabela22567891011121314[[#This Row],[SKU]],Tabela24[#All],13,0)</f>
        <v>9.275999999999998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270.90651911852285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5</v>
      </c>
      <c r="E13" s="2">
        <f>Tabela2256789101112131415[[#This Row],[PRODUZIDAS]]*VLOOKUP(Tabela2256789101112131415[[#This Row],[SKU]],Tabela24[#All],14,0)</f>
        <v>1.3623188405797102</v>
      </c>
      <c r="I13" s="17"/>
    </row>
    <row r="14" spans="2:9" x14ac:dyDescent="0.25">
      <c r="B14" s="3" t="s">
        <v>18</v>
      </c>
      <c r="C14" s="3" t="s">
        <v>19</v>
      </c>
      <c r="D14" s="1">
        <v>12</v>
      </c>
      <c r="E14" s="2">
        <f>Tabela2256789101112131415[[#This Row],[PRODUZIDAS]]*VLOOKUP(Tabela2256789101112131415[[#This Row],[SKU]],Tabela24[#All],14,0)</f>
        <v>3.2695652173913041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385</v>
      </c>
      <c r="E19" s="2">
        <f>Tabela2256789101112131415[[#This Row],[PRODUZIDAS]]*VLOOKUP(Tabela2256789101112131415[[#This Row],[SKU]],Tabela24[#All],14,0)</f>
        <v>104.89855072463769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>
        <v>54</v>
      </c>
      <c r="E26" s="2">
        <f>Tabela2256789101112131415[[#This Row],[PRODUZIDAS]]*VLOOKUP(Tabela2256789101112131415[[#This Row],[SKU]],Tabela24[#All],14,0)</f>
        <v>13.906849315068493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>
        <v>45</v>
      </c>
      <c r="E41" s="2">
        <f>Tabela2256789101112131415[[#This Row],[PRODUZIDAS]]*VLOOKUP(Tabela2256789101112131415[[#This Row],[SKU]],Tabela24[#All],14,0)</f>
        <v>11.58904109589041</v>
      </c>
    </row>
    <row r="42" spans="2:5" x14ac:dyDescent="0.25">
      <c r="B42" s="3" t="s">
        <v>74</v>
      </c>
      <c r="C42" s="3" t="s">
        <v>75</v>
      </c>
      <c r="D42" s="1">
        <v>11</v>
      </c>
      <c r="E42" s="2">
        <f>Tabela2256789101112131415[[#This Row],[PRODUZIDAS]]*VLOOKUP(Tabela2256789101112131415[[#This Row],[SKU]],Tabela24[#All],14,0)</f>
        <v>2.8328767123287673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>
        <v>11</v>
      </c>
      <c r="E45" s="2">
        <f>Tabela2256789101112131415[[#This Row],[PRODUZIDAS]]*VLOOKUP(Tabela2256789101112131415[[#This Row],[SKU]],Tabela24[#All],14,0)</f>
        <v>2.8328767123287673</v>
      </c>
    </row>
    <row r="46" spans="2:5" x14ac:dyDescent="0.25">
      <c r="B46" s="3" t="s">
        <v>82</v>
      </c>
      <c r="C46" s="3" t="s">
        <v>83</v>
      </c>
      <c r="D46" s="1">
        <v>42</v>
      </c>
      <c r="E46" s="2">
        <f>Tabela2256789101112131415[[#This Row],[PRODUZIDAS]]*VLOOKUP(Tabela2256789101112131415[[#This Row],[SKU]],Tabela24[#All],14,0)</f>
        <v>10.816438356164383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>
        <v>11</v>
      </c>
      <c r="E50" s="2">
        <f>Tabela2256789101112131415[[#This Row],[PRODUZIDAS]]*VLOOKUP(Tabela2256789101112131415[[#This Row],[SKU]],Tabela24[#All],14,0)</f>
        <v>2.8328767123287673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>
        <v>46</v>
      </c>
      <c r="E55" s="2">
        <f>Tabela2256789101112131415[[#This Row],[PRODUZIDAS]]*VLOOKUP(Tabela2256789101112131415[[#This Row],[SKU]],Tabela24[#All],14,0)</f>
        <v>11.846575342465753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12</v>
      </c>
      <c r="E60" s="2">
        <f>Tabela2256789101112131415[[#This Row],[PRODUZIDAS]]*VLOOKUP(Tabela2256789101112131415[[#This Row],[SKU]],Tabela24[#All],14,0)</f>
        <v>3.0904109589041093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>
        <v>15</v>
      </c>
      <c r="E67" s="2">
        <f>Tabela2256789101112131415[[#This Row],[PRODUZIDAS]]*VLOOKUP(Tabela2256789101112131415[[#This Row],[SKU]],Tabela24[#All],14,0)</f>
        <v>3.87</v>
      </c>
    </row>
    <row r="68" spans="2:5" x14ac:dyDescent="0.25">
      <c r="B68" s="3" t="s">
        <v>126</v>
      </c>
      <c r="C68" s="3" t="s">
        <v>127</v>
      </c>
      <c r="D68" s="1">
        <v>54</v>
      </c>
      <c r="E68" s="2">
        <f>Tabela2256789101112131415[[#This Row],[PRODUZIDAS]]*VLOOKUP(Tabela2256789101112131415[[#This Row],[SKU]],Tabela24[#All],14,0)</f>
        <v>13.932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>
        <v>6</v>
      </c>
      <c r="E75" s="2">
        <f>Tabela2256789101112131415[[#This Row],[PRODUZIDAS]]*VLOOKUP(Tabela2256789101112131415[[#This Row],[SKU]],Tabela24[#All],14,0)</f>
        <v>1.548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>
        <v>1</v>
      </c>
      <c r="E97" s="2">
        <f>Tabela2256789101112131415[[#This Row],[PRODUZIDAS]]*VLOOKUP(Tabela2256789101112131415[[#This Row],[SKU]],Tabela24[#All],14,0)</f>
        <v>0.25800000000000001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>
        <v>1</v>
      </c>
      <c r="E103" s="2">
        <f>Tabela2256789101112131415[[#This Row],[PRODUZIDAS]]*VLOOKUP(Tabela2256789101112131415[[#This Row],[SKU]],Tabela24[#All],14,0)</f>
        <v>0.25800000000000001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>
        <v>68</v>
      </c>
      <c r="E109" s="2">
        <f>Tabela2256789101112131415[[#This Row],[PRODUZIDAS]]*VLOOKUP(Tabela2256789101112131415[[#This Row],[SKU]],Tabela24[#All],14,0)</f>
        <v>17.5168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>
        <v>53</v>
      </c>
      <c r="E120" s="2">
        <f>Tabela2256789101112131415[[#This Row],[PRODUZIDAS]]*VLOOKUP(Tabela2256789101112131415[[#This Row],[SKU]],Tabela24[#All],14,0)</f>
        <v>13.656333333333333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>
        <v>2</v>
      </c>
      <c r="E134" s="2">
        <f>Tabela2256789101112131415[[#This Row],[PRODUZIDAS]]*VLOOKUP(Tabela2256789101112131415[[#This Row],[SKU]],Tabela24[#All],14,0)</f>
        <v>0.51533333333333331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>
        <v>10</v>
      </c>
      <c r="E171" s="2">
        <f>Tabela2256789101112131415[[#This Row],[PRODUZIDAS]]*VLOOKUP(Tabela2256789101112131415[[#This Row],[SKU]],Tabela24[#All],14,0)</f>
        <v>2.5771428571428574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53</v>
      </c>
      <c r="E192" s="2">
        <f>Tabela2256789101112131415[[#This Row],[PRODUZIDAS]]*VLOOKUP(Tabela2256789101112131415[[#This Row],[SKU]],Tabela24[#All],14,0)</f>
        <v>13.652799999999999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>
        <v>10</v>
      </c>
      <c r="E195" s="2">
        <f>Tabela2256789101112131415[[#This Row],[PRODUZIDAS]]*VLOOKUP(Tabela2256789101112131415[[#This Row],[SKU]],Tabela24[#All],14,0)</f>
        <v>2.5760000000000001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3</v>
      </c>
      <c r="E197" s="2">
        <f>Tabela2256789101112131415[[#This Row],[PRODUZIDAS]]*VLOOKUP(Tabela2256789101112131415[[#This Row],[SKU]],Tabela24[#All],14,0)</f>
        <v>0.77279999999999993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20</v>
      </c>
      <c r="E200" s="2">
        <f>Tabela2256789101112131415[[#This Row],[PRODUZIDAS]]*VLOOKUP(Tabela2256789101112131415[[#This Row],[SKU]],Tabela24[#All],14,0)</f>
        <v>5.1520000000000001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18</v>
      </c>
      <c r="E203" s="2">
        <f>Tabela2256789101112131415[[#This Row],[PRODUZIDAS]]*VLOOKUP(Tabela2256789101112131415[[#This Row],[SKU]],Tabela24[#All],14,0)</f>
        <v>4.6379999999999999</v>
      </c>
    </row>
    <row r="204" spans="2:5" x14ac:dyDescent="0.25">
      <c r="B204" s="3" t="s">
        <v>398</v>
      </c>
      <c r="C204" s="3" t="s">
        <v>399</v>
      </c>
      <c r="D204" s="1">
        <v>1</v>
      </c>
      <c r="E204" s="2">
        <f>Tabela2256789101112131415[[#This Row],[PRODUZIDAS]]*VLOOKUP(Tabela2256789101112131415[[#This Row],[SKU]],Tabela24[#All],14,0)</f>
        <v>0.25766666666666665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>
        <v>26</v>
      </c>
      <c r="E207" s="2">
        <f>Tabela2256789101112131415[[#This Row],[PRODUZIDAS]]*VLOOKUP(Tabela2256789101112131415[[#This Row],[SKU]],Tabela24[#All],14,0)</f>
        <v>6.7217391304347833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>
        <v>20</v>
      </c>
      <c r="E214" s="2">
        <f>Tabela2256789101112131415[[#This Row],[PRODUZIDAS]]*VLOOKUP(Tabela2256789101112131415[[#This Row],[SKU]],Tabela24[#All],14,0)</f>
        <v>5.1533333333333333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4</v>
      </c>
      <c r="E230" s="2">
        <f>Tabela2256789101112131415[[#This Row],[PRODUZIDAS]]*VLOOKUP(Tabela2256789101112131415[[#This Row],[SKU]],Tabela24[#All],14,0)</f>
        <v>1.0308571428571429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>
        <v>28</v>
      </c>
      <c r="E408" s="2">
        <f>Tabela2256789101112131415[[#This Row],[PRODUZIDAS]]*VLOOKUP(Tabela2256789101112131415[[#This Row],[SKU]],Tabela24[#All],14,0)</f>
        <v>5.4799999999999995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8</v>
      </c>
      <c r="E569" s="2">
        <f>Tabela2256789101112131415[[#This Row],[PRODUZIDAS]]*VLOOKUP(Tabela2256789101112131415[[#This Row],[SKU]],Tabela24[#All],14,0)</f>
        <v>2.0613333333333332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2025-05-05T14:38:29Z</dcterms:modified>
</cp:coreProperties>
</file>