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2025\04-2025\"/>
    </mc:Choice>
  </mc:AlternateContent>
  <xr:revisionPtr revIDLastSave="0" documentId="13_ncr:1_{3FA0275B-55F7-4194-86E5-A2D50A88C032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<sst xmlns="http://schemas.openxmlformats.org/spreadsheetml/2006/main" count="26032" uniqueCount="1899">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</sst>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45769</v>
      </c>
      <c r="C2" s="31"/>
      <c r="D2" s="33">
        <f>SUM(Tabela15[VALOR])</f>
        <v>5987.8949904055598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934.10286532232897</v>
      </c>
      <c r="D7" s="26"/>
      <c r="E7" s="26">
        <f>Tabela15[[#This Row],[VALOR]]-Tabela15[[#This Row],[Custo Setor]]</f>
        <v>934.10286532232897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205.63210901171996</v>
      </c>
      <c r="D10" s="26"/>
      <c r="E10" s="26">
        <f>Tabela15[[#This Row],[VALOR]]-Tabela15[[#This Row],[Custo Setor]]</f>
        <v>205.63210901171996</v>
      </c>
    </row>
    <row r="11" spans="2:5" x14ac:dyDescent="0.25">
      <c r="B11" t="s">
        <v>1886</v>
      </c>
      <c r="C11" s="21">
        <f t="array" ref="C11">'5 - EMENDA'!G4</f>
        <v>38.67</v>
      </c>
      <c r="D11" s="26"/>
      <c r="E11" s="26">
        <f>Tabela15[[#This Row],[VALOR]]-Tabela15[[#This Row],[Custo Setor]]</f>
        <v>38.67</v>
      </c>
    </row>
    <row r="12" spans="2:5" x14ac:dyDescent="0.25">
      <c r="B12" t="s">
        <v>1887</v>
      </c>
      <c r="C12" s="21">
        <f>'6 - OVERLOQUE'!G4</f>
        <v>2.8769999999999993</v>
      </c>
      <c r="D12" s="26"/>
      <c r="E12" s="26">
        <f>Tabela15[[#This Row],[VALOR]]-Tabela15[[#This Row],[Custo Setor]]</f>
        <v>2.8769999999999993</v>
      </c>
    </row>
    <row r="13" spans="2:5" x14ac:dyDescent="0.25">
      <c r="B13" t="s">
        <v>1888</v>
      </c>
      <c r="C13" s="21">
        <f t="array" ref="C13">'7 - PALETEIRA'!G4</f>
        <v>701.77622706813725</v>
      </c>
      <c r="D13" s="26"/>
      <c r="E13" s="26">
        <f>Tabela15[[#This Row],[VALOR]]-Tabela15[[#This Row],[Custo Setor]]</f>
        <v>701.77622706813725</v>
      </c>
    </row>
    <row r="14" spans="2:5" x14ac:dyDescent="0.25">
      <c r="B14" t="s">
        <v>1889</v>
      </c>
      <c r="C14" s="21">
        <f>'8 - ACABAMENTO'!G4</f>
        <v>997.90623822570114</v>
      </c>
      <c r="D14" s="26"/>
      <c r="E14" s="26">
        <f>Tabela15[[#This Row],[VALOR]]-Tabela15[[#This Row],[Custo Setor]]</f>
        <v>997.90623822570114</v>
      </c>
    </row>
    <row r="15" spans="2:5" x14ac:dyDescent="0.25">
      <c r="B15" t="s">
        <v>1890</v>
      </c>
      <c r="C15" s="21">
        <f t="array" ref="C15">'9 - FURO'!G4</f>
        <v>418.72918860914933</v>
      </c>
      <c r="D15" s="26"/>
      <c r="E15" s="26">
        <f>Tabela15[[#This Row],[VALOR]]-Tabela15[[#This Row],[Custo Setor]]</f>
        <v>418.72918860914933</v>
      </c>
    </row>
    <row r="16" spans="2:5" x14ac:dyDescent="0.25">
      <c r="B16" t="s">
        <v>1891</v>
      </c>
      <c r="C16" s="21">
        <f t="array" ref="C16">'10 - ILHOS'!G4</f>
        <v>1053.0572347939533</v>
      </c>
      <c r="D16" s="26"/>
      <c r="E16" s="26">
        <f>Tabela15[[#This Row],[VALOR]]-Tabela15[[#This Row],[Custo Setor]]</f>
        <v>1053.0572347939533</v>
      </c>
    </row>
    <row r="17" spans="2:5" x14ac:dyDescent="0.25">
      <c r="B17" t="s">
        <v>1892</v>
      </c>
      <c r="C17" s="21">
        <f t="array" ref="C17">'11 - DOBRA'!G4</f>
        <v>1337.8451951246486</v>
      </c>
      <c r="D17" s="26"/>
      <c r="E17" s="26">
        <f>Tabela15[[#This Row],[VALOR]]-Tabela15[[#This Row],[Custo Setor]]</f>
        <v>1337.8451951246486</v>
      </c>
    </row>
    <row r="18" spans="2:5" x14ac:dyDescent="0.25">
      <c r="B18" t="s">
        <v>1893</v>
      </c>
      <c r="C18" s="21">
        <f t="array" ref="C18">'12 - EMBALAGEM'!G4</f>
        <v>297.29893224992196</v>
      </c>
      <c r="D18" s="26"/>
      <c r="E18" s="26">
        <f>Tabela15[[#This Row],[VALOR]]-Tabela15[[#This Row],[Custo Setor]]</f>
        <v>297.29893224992196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5987.8949904055598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294" workbookViewId="0">
      <selection activeCell="D318" sqref="D318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934.10286532232897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>
        <v>16</v>
      </c>
      <c r="E7" s="2">
        <f>Tabela2[[#This Row],[PRODUZIDAS]]*VLOOKUP(Tabela2[[#This Row],[SKU]],Tabela24[#All],3,0)</f>
        <v>5.4492753623188408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>
        <v>1510</v>
      </c>
      <c r="E10" s="2">
        <f>Tabela2[[#This Row],[PRODUZIDAS]]*VLOOKUP(Tabela2[[#This Row],[SKU]],Tabela24[#All],3,0)</f>
        <v>719.98550724637676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>
        <v>127</v>
      </c>
      <c r="E24" s="2">
        <f>Tabela2[[#This Row],[PRODUZIDAS]]*VLOOKUP(Tabela2[[#This Row],[SKU]],Tabela24[#All],3,0)</f>
        <v>32.706849315068496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>
        <v>10</v>
      </c>
      <c r="E54" s="2">
        <f>Tabela2[[#This Row],[PRODUZIDAS]]*VLOOKUP(Tabela2[[#This Row],[SKU]],Tabela24[#All],3,0)</f>
        <v>2.7041095890410953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>
        <v>30</v>
      </c>
      <c r="E77" s="2">
        <f>Tabela2[[#This Row],[PRODUZIDAS]]*VLOOKUP(Tabela2[[#This Row],[SKU]],Tabela24[#All],3,0)</f>
        <v>8.1269999999999989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>
        <v>160</v>
      </c>
      <c r="E111" s="2">
        <f>Tabela2[[#This Row],[PRODUZIDAS]]*VLOOKUP(Tabela2[[#This Row],[SKU]],Tabela24[#All],3,0)</f>
        <v>24.729599999999998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>
        <v>150</v>
      </c>
      <c r="E116" s="2">
        <f>Tabela2[[#This Row],[PRODUZIDAS]]*VLOOKUP(Tabela2[[#This Row],[SKU]],Tabela24[#All],3,0)</f>
        <v>23.183999999999997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>
        <v>2</v>
      </c>
      <c r="E165" s="2">
        <f>Tabela2[[#This Row],[PRODUZIDAS]]*VLOOKUP(Tabela2[[#This Row],[SKU]],Tabela24[#All],3,0)</f>
        <v>0.64428571428571435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>
        <v>500</v>
      </c>
      <c r="E192" s="2">
        <f>Tabela2[[#This Row],[PRODUZIDAS]]*VLOOKUP(Tabela2[[#This Row],[SKU]],Tabela24[#All],3,0)</f>
        <v>77.279999999999987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>
        <v>10</v>
      </c>
      <c r="E227" s="2">
        <f>Tabela2[[#This Row],[PRODUZIDAS]]*VLOOKUP(Tabela2[[#This Row],[SKU]],Tabela24[#All],3,0)</f>
        <v>3.2214285714285715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>
        <v>3</v>
      </c>
      <c r="E236" s="2">
        <f>Tabela2[[#This Row],[PRODUZIDAS]]*VLOOKUP(Tabela2[[#This Row],[SKU]],Tabela24[#All],3,0)</f>
        <v>0.96642857142857153</v>
      </c>
    </row>
    <row r="237" spans="2:5" x14ac:dyDescent="0.25">
      <c r="B237" s="3" t="s">
        <v>464</v>
      </c>
      <c r="C237" s="3" t="s">
        <v>465</v>
      </c>
      <c r="D237" s="1">
        <v>7</v>
      </c>
      <c r="E237" s="2">
        <f>Tabela2[[#This Row],[PRODUZIDAS]]*VLOOKUP(Tabela2[[#This Row],[SKU]],Tabela24[#All],3,0)</f>
        <v>2.2550000000000003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>
        <v>2</v>
      </c>
      <c r="E239" s="2">
        <f>Tabela2[[#This Row],[PRODUZIDAS]]*VLOOKUP(Tabela2[[#This Row],[SKU]],Tabela24[#All],3,0)</f>
        <v>0.64428571428571435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>
        <v>1</v>
      </c>
      <c r="E244" s="2">
        <f>Tabela2[[#This Row],[PRODUZIDAS]]*VLOOKUP(Tabela2[[#This Row],[SKU]],Tabela24[#All],3,0)</f>
        <v>0.32214285714285718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>
        <v>2</v>
      </c>
      <c r="E255" s="2">
        <f>Tabela2[[#This Row],[PRODUZIDAS]]*VLOOKUP(Tabela2[[#This Row],[SKU]],Tabela24[#All],3,0)</f>
        <v>0.64428571428571435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>
        <v>1</v>
      </c>
      <c r="E293" s="2">
        <f>Tabela2[[#This Row],[PRODUZIDAS]]*VLOOKUP(Tabela2[[#This Row],[SKU]],Tabela24[#All],3,0)</f>
        <v>0.81818181818181801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>
        <v>6</v>
      </c>
      <c r="E317" s="2">
        <f>Tabela2[[#This Row],[PRODUZIDAS]]*VLOOKUP(Tabela2[[#This Row],[SKU]],Tabela24[#All],3,0)</f>
        <v>7.5680000000000005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>
        <v>12</v>
      </c>
      <c r="E350" s="2">
        <f>Tabela2[[#This Row],[PRODUZIDAS]]*VLOOKUP(Tabela2[[#This Row],[SKU]],Tabela24[#All],3,0)</f>
        <v>9.8639999999999972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>
        <v>3</v>
      </c>
      <c r="E374" s="2">
        <f>Tabela2[[#This Row],[PRODUZIDAS]]*VLOOKUP(Tabela2[[#This Row],[SKU]],Tabela24[#All],3,0)</f>
        <v>2.8636363636363633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>
        <v>5</v>
      </c>
      <c r="E382" s="2">
        <f>Tabela2[[#This Row],[PRODUZIDAS]]*VLOOKUP(Tabela2[[#This Row],[SKU]],Tabela24[#All],3,0)</f>
        <v>6.3066666666666666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>
        <v>3</v>
      </c>
      <c r="E546" s="2">
        <f>Tabela2[[#This Row],[PRODUZIDAS]]*VLOOKUP(Tabela2[[#This Row],[SKU]],Tabela24[#All],3,0)</f>
        <v>2.8636363636363633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>
        <v>1</v>
      </c>
      <c r="E791" s="2">
        <f>Tabela2[[#This Row],[PRODUZIDAS]]*VLOOKUP(Tabela2[[#This Row],[SKU]],Tabela24[#All],3,0)</f>
        <v>0.95454545454545447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topLeftCell="A283" workbookViewId="0">
      <selection activeCell="D290" sqref="D290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205.63210901171996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>
        <v>0.5</v>
      </c>
      <c r="E108" s="2">
        <f>Tabela22567[[#This Row],[PRODUZIDAS]]*VLOOKUP(Tabela22567[[#This Row],[SKU]],Tabela24[#All],6,0)</f>
        <v>0.57959999999999989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>
        <v>36</v>
      </c>
      <c r="E111" s="2">
        <f>Tabela22567[[#This Row],[PRODUZIDAS]]*VLOOKUP(Tabela22567[[#This Row],[SKU]],Tabela24[#All],6,0)</f>
        <v>41.731199999999994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>
        <v>2</v>
      </c>
      <c r="E114" s="2">
        <f>Tabela22567[[#This Row],[PRODUZIDAS]]*VLOOKUP(Tabela22567[[#This Row],[SKU]],Tabela24[#All],6,0)</f>
        <v>2.3183999999999996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>
        <v>6</v>
      </c>
      <c r="E150" s="2">
        <f>Tabela22567[[#This Row],[PRODUZIDAS]]*VLOOKUP(Tabela22567[[#This Row],[SKU]],Tabela24[#All],6,0)</f>
        <v>7.7314285714285722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>
        <v>0.5</v>
      </c>
      <c r="E192" s="2">
        <f>Tabela22567[[#This Row],[PRODUZIDAS]]*VLOOKUP(Tabela22567[[#This Row],[SKU]],Tabela24[#All],6,0)</f>
        <v>0.57959999999999989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>
        <v>3</v>
      </c>
      <c r="E194" s="2">
        <f>Tabela22567[[#This Row],[PRODUZIDAS]]*VLOOKUP(Tabela22567[[#This Row],[SKU]],Tabela24[#All],6,0)</f>
        <v>3.4775999999999994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>
        <v>1.5</v>
      </c>
      <c r="E197" s="2">
        <f>Tabela22567[[#This Row],[PRODUZIDAS]]*VLOOKUP(Tabela22567[[#This Row],[SKU]],Tabela24[#All],6,0)</f>
        <v>1.7387999999999997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>
        <v>18.5</v>
      </c>
      <c r="E225" s="2">
        <f>Tabela22567[[#This Row],[PRODUZIDAS]]*VLOOKUP(Tabela22567[[#This Row],[SKU]],Tabela24[#All],6,0)</f>
        <v>23.838571428571431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>
        <v>20</v>
      </c>
      <c r="E228" s="2">
        <f>Tabela22567[[#This Row],[PRODUZIDAS]]*VLOOKUP(Tabela22567[[#This Row],[SKU]],Tabela24[#All],6,0)</f>
        <v>25.771428571428572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>
        <v>12.5</v>
      </c>
      <c r="E233" s="2">
        <f>Tabela22567[[#This Row],[PRODUZIDAS]]*VLOOKUP(Tabela22567[[#This Row],[SKU]],Tabela24[#All],6,0)</f>
        <v>16.107142857142858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>
        <v>3</v>
      </c>
      <c r="E258" s="2">
        <f>Tabela22567[[#This Row],[PRODUZIDAS]]*VLOOKUP(Tabela22567[[#This Row],[SKU]],Tabela24[#All],6,0)</f>
        <v>4.1499512195121966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>
        <v>2</v>
      </c>
      <c r="E273" s="2">
        <f>Tabela22567[[#This Row],[PRODUZIDAS]]*VLOOKUP(Tabela22567[[#This Row],[SKU]],Tabela24[#All],6,0)</f>
        <v>2.5760000000000001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>
        <v>7</v>
      </c>
      <c r="E280" s="2">
        <f>Tabela22567[[#This Row],[PRODUZIDAS]]*VLOOKUP(Tabela22567[[#This Row],[SKU]],Tabela24[#All],6,0)</f>
        <v>11.987499999999997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>
        <v>6</v>
      </c>
      <c r="E289" s="2">
        <f>Tabela22567[[#This Row],[PRODUZIDAS]]*VLOOKUP(Tabela22567[[#This Row],[SKU]],Tabela24[#All],6,0)</f>
        <v>10.274999999999999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>
        <v>4</v>
      </c>
      <c r="E292" s="2">
        <f>Tabela22567[[#This Row],[PRODUZIDAS]]*VLOOKUP(Tabela22567[[#This Row],[SKU]],Tabela24[#All],6,0)</f>
        <v>6.8499999999999988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>
        <v>16</v>
      </c>
      <c r="E305" s="2">
        <f>Tabela22567[[#This Row],[PRODUZIDAS]]*VLOOKUP(Tabela22567[[#This Row],[SKU]],Tabela24[#All],6,0)</f>
        <v>27.27272727272727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>
        <v>3</v>
      </c>
      <c r="E349" s="2">
        <f>Tabela22567[[#This Row],[PRODUZIDAS]]*VLOOKUP(Tabela22567[[#This Row],[SKU]],Tabela24[#All],6,0)</f>
        <v>5.1374999999999993</v>
      </c>
    </row>
    <row r="350" spans="2:5" x14ac:dyDescent="0.25">
      <c r="B350" s="3" t="s">
        <v>690</v>
      </c>
      <c r="C350" s="3" t="s">
        <v>691</v>
      </c>
      <c r="D350" s="1">
        <v>2.5</v>
      </c>
      <c r="E350" s="2">
        <f>Tabela22567[[#This Row],[PRODUZIDAS]]*VLOOKUP(Tabela22567[[#This Row],[SKU]],Tabela24[#All],6,0)</f>
        <v>4.2812499999999991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>
        <v>3</v>
      </c>
      <c r="E353" s="2">
        <f>Tabela22567[[#This Row],[PRODUZIDAS]]*VLOOKUP(Tabela22567[[#This Row],[SKU]],Tabela24[#All],6,0)</f>
        <v>5.1374999999999993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>
        <v>1</v>
      </c>
      <c r="E791" s="2">
        <f>Tabela22567[[#This Row],[PRODUZIDAS]]*VLOOKUP(Tabela22567[[#This Row],[SKU]],Tabela24[#All],6,0)</f>
        <v>2.0454545454545454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>
        <v>1</v>
      </c>
      <c r="E803" s="2">
        <f>Tabela22567[[#This Row],[PRODUZIDAS]]*VLOOKUP(Tabela22567[[#This Row],[SKU]],Tabela24[#All],6,0)</f>
        <v>2.0454545454545454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D187" sqref="D18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38.67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>
        <v>12</v>
      </c>
      <c r="E186" s="2">
        <f>Tabela225678[[#This Row],[PRODUZIDAS]]*VLOOKUP(Tabela225678[[#This Row],[SKU]],Tabela24[#All],7,0)</f>
        <v>38.67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topLeftCell="A233" workbookViewId="0">
      <selection activeCell="D233" sqref="D233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2.8769999999999993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>
        <v>3</v>
      </c>
      <c r="E353" s="2">
        <f>Tabela2256789[[#This Row],[PRODUZIDAS]]*VLOOKUP(Tabela2256789[[#This Row],[SKU]],Tabela24[#All],8,0)</f>
        <v>1.2329999999999997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>
        <v>4</v>
      </c>
      <c r="E355" s="2">
        <f>Tabela2256789[[#This Row],[PRODUZIDAS]]*VLOOKUP(Tabela2256789[[#This Row],[SKU]],Tabela24[#All],8,0)</f>
        <v>1.6439999999999997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701.77622706813725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>
        <v>25</v>
      </c>
      <c r="E24" s="2">
        <f>Tabela225678910[[#This Row],[PRODUZIDAS]]*VLOOKUP(Tabela225678910[[#This Row],[SKU]],Tabela24[#All],9,0)</f>
        <v>12.876712328767123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>
        <v>20</v>
      </c>
      <c r="E38" s="2">
        <f>Tabela225678910[[#This Row],[PRODUZIDAS]]*VLOOKUP(Tabela225678910[[#This Row],[SKU]],Tabela24[#All],9,0)</f>
        <v>13.391780821917809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>
        <v>10</v>
      </c>
      <c r="E54" s="2">
        <f>Tabela225678910[[#This Row],[PRODUZIDAS]]*VLOOKUP(Tabela225678910[[#This Row],[SKU]],Tabela24[#All],9,0)</f>
        <v>6.6958904109589046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>
        <v>102</v>
      </c>
      <c r="E72" s="2">
        <f>Tabela225678910[[#This Row],[PRODUZIDAS]]*VLOOKUP(Tabela225678910[[#This Row],[SKU]],Tabela24[#All],9,0)</f>
        <v>75.000599999999977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>
        <v>40</v>
      </c>
      <c r="E75" s="2">
        <f>Tabela225678910[[#This Row],[PRODUZIDAS]]*VLOOKUP(Tabela225678910[[#This Row],[SKU]],Tabela24[#All],9,0)</f>
        <v>29.411999999999992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>
        <v>40</v>
      </c>
      <c r="E77" s="2">
        <f>Tabela225678910[[#This Row],[PRODUZIDAS]]*VLOOKUP(Tabela225678910[[#This Row],[SKU]],Tabela24[#All],9,0)</f>
        <v>29.411999999999992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>
        <v>130</v>
      </c>
      <c r="E114" s="2">
        <f>Tabela225678910[[#This Row],[PRODUZIDAS]]*VLOOKUP(Tabela225678910[[#This Row],[SKU]],Tabela24[#All],9,0)</f>
        <v>83.72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>
        <v>110</v>
      </c>
      <c r="E120" s="2">
        <f>Tabela225678910[[#This Row],[PRODUZIDAS]]*VLOOKUP(Tabela225678910[[#This Row],[SKU]],Tabela24[#All],9,0)</f>
        <v>106.28749999999999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>
        <v>50</v>
      </c>
      <c r="E154" s="2">
        <f>Tabela225678910[[#This Row],[PRODUZIDAS]]*VLOOKUP(Tabela225678910[[#This Row],[SKU]],Tabela24[#All],9,0)</f>
        <v>51.542857142857144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>
        <v>80</v>
      </c>
      <c r="E200" s="2">
        <f>Tabela225678910[[#This Row],[PRODUZIDAS]]*VLOOKUP(Tabela225678910[[#This Row],[SKU]],Tabela24[#All],9,0)</f>
        <v>51.52</v>
      </c>
    </row>
    <row r="201" spans="2:5" x14ac:dyDescent="0.25">
      <c r="B201" s="3" t="s">
        <v>392</v>
      </c>
      <c r="C201" s="3" t="s">
        <v>393</v>
      </c>
      <c r="D201" s="1">
        <v>30</v>
      </c>
      <c r="E201" s="2">
        <f>Tabela225678910[[#This Row],[PRODUZIDAS]]*VLOOKUP(Tabela225678910[[#This Row],[SKU]],Tabela24[#All],9,0)</f>
        <v>19.32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>
        <v>50</v>
      </c>
      <c r="E203" s="2">
        <f>Tabela225678910[[#This Row],[PRODUZIDAS]]*VLOOKUP(Tabela225678910[[#This Row],[SKU]],Tabela24[#All],9,0)</f>
        <v>48.3125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>
        <v>10</v>
      </c>
      <c r="E227" s="2">
        <f>Tabela225678910[[#This Row],[PRODUZIDAS]]*VLOOKUP(Tabela225678910[[#This Row],[SKU]],Tabela24[#All],9,0)</f>
        <v>10.30857142857143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>
        <v>10</v>
      </c>
      <c r="E287" s="2">
        <f>Tabela225678910[[#This Row],[PRODUZIDAS]]*VLOOKUP(Tabela225678910[[#This Row],[SKU]],Tabela24[#All],9,0)</f>
        <v>6.1649999999999983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>
        <v>3.5</v>
      </c>
      <c r="E297" s="2">
        <f>Tabela225678910[[#This Row],[PRODUZIDAS]]*VLOOKUP(Tabela225678910[[#This Row],[SKU]],Tabela24[#All],9,0)</f>
        <v>2.8636363636363629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>
        <v>5.5</v>
      </c>
      <c r="E387" s="2">
        <f>Tabela225678910[[#This Row],[PRODUZIDAS]]*VLOOKUP(Tabela225678910[[#This Row],[SKU]],Tabela24[#All],9,0)</f>
        <v>6.5037499999999993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>
        <v>20</v>
      </c>
      <c r="E593" s="2">
        <f>Tabela225678910[[#This Row],[PRODUZIDAS]]*VLOOKUP(Tabela225678910[[#This Row],[SKU]],Tabela24[#All],9,0)</f>
        <v>20.617142857142859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>
        <v>84</v>
      </c>
      <c r="E657" s="2">
        <f>Tabela225678910[[#This Row],[PRODUZIDAS]]*VLOOKUP(Tabela225678910[[#This Row],[SKU]],Tabela24[#All],9,0)</f>
        <v>86.591999999999999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>
        <v>40</v>
      </c>
      <c r="E659" s="2">
        <f>Tabela225678910[[#This Row],[PRODUZIDAS]]*VLOOKUP(Tabela225678910[[#This Row],[SKU]],Tabela24[#All],9,0)</f>
        <v>41.234285714285718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topLeftCell="A10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997.90623822570114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>
        <v>24</v>
      </c>
      <c r="E24" s="2">
        <f>Tabela22567891011[[#This Row],[PRODUZIDAS]]*VLOOKUP(Tabela22567891011[[#This Row],[SKU]],Tabela24[#All],10,0)</f>
        <v>15.452054794520549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>
        <v>20</v>
      </c>
      <c r="E38" s="2">
        <f>Tabela22567891011[[#This Row],[PRODUZIDAS]]*VLOOKUP(Tabela22567891011[[#This Row],[SKU]],Tabela24[#All],10,0)</f>
        <v>14.679452054794517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>
        <v>10.5</v>
      </c>
      <c r="E54" s="2">
        <f>Tabela22567891011[[#This Row],[PRODUZIDAS]]*VLOOKUP(Tabela22567891011[[#This Row],[SKU]],Tabela24[#All],10,0)</f>
        <v>7.7067123287671215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>
        <v>20</v>
      </c>
      <c r="E75" s="2">
        <f>Tabela22567891011[[#This Row],[PRODUZIDAS]]*VLOOKUP(Tabela22567891011[[#This Row],[SKU]],Tabela24[#All],10,0)</f>
        <v>15.995999999999997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>
        <v>40.5</v>
      </c>
      <c r="E77" s="2">
        <f>Tabela22567891011[[#This Row],[PRODUZIDAS]]*VLOOKUP(Tabela22567891011[[#This Row],[SKU]],Tabela24[#All],10,0)</f>
        <v>32.391899999999993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>
        <v>48</v>
      </c>
      <c r="E120" s="2">
        <f>Tabela22567891011[[#This Row],[PRODUZIDAS]]*VLOOKUP(Tabela22567891011[[#This Row],[SKU]],Tabela24[#All],10,0)</f>
        <v>43.28799999999999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>
        <v>45</v>
      </c>
      <c r="E125" s="2">
        <f>Tabela22567891011[[#This Row],[PRODUZIDAS]]*VLOOKUP(Tabela22567891011[[#This Row],[SKU]],Tabela24[#All],10,0)</f>
        <v>40.582499999999989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>
        <v>22</v>
      </c>
      <c r="E128" s="2">
        <f>Tabela22567891011[[#This Row],[PRODUZIDAS]]*VLOOKUP(Tabela22567891011[[#This Row],[SKU]],Tabela24[#All],10,0)</f>
        <v>19.84033333333333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>
        <v>93</v>
      </c>
      <c r="E146" s="2">
        <f>Tabela22567891011[[#This Row],[PRODUZIDAS]]*VLOOKUP(Tabela22567891011[[#This Row],[SKU]],Tabela24[#All],10,0)</f>
        <v>107.85342857142857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>
        <v>40</v>
      </c>
      <c r="E149" s="2">
        <f>Tabela22567891011[[#This Row],[PRODUZIDAS]]*VLOOKUP(Tabela22567891011[[#This Row],[SKU]],Tabela24[#All],10,0)</f>
        <v>46.388571428571424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>
        <v>34</v>
      </c>
      <c r="E194" s="2">
        <f>Tabela22567891011[[#This Row],[PRODUZIDAS]]*VLOOKUP(Tabela22567891011[[#This Row],[SKU]],Tabela24[#All],10,0)</f>
        <v>21.896000000000001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>
        <v>44</v>
      </c>
      <c r="E197" s="2">
        <f>Tabela22567891011[[#This Row],[PRODUZIDAS]]*VLOOKUP(Tabela22567891011[[#This Row],[SKU]],Tabela24[#All],10,0)</f>
        <v>28.336000000000002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>
        <v>25</v>
      </c>
      <c r="E199" s="2">
        <f>Tabela22567891011[[#This Row],[PRODUZIDAS]]*VLOOKUP(Tabela22567891011[[#This Row],[SKU]],Tabela24[#All],10,0)</f>
        <v>16.100000000000001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>
        <v>10</v>
      </c>
      <c r="E227" s="2">
        <f>Tabela22567891011[[#This Row],[PRODUZIDAS]]*VLOOKUP(Tabela22567891011[[#This Row],[SKU]],Tabela24[#All],10,0)</f>
        <v>11.597142857142856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>
        <v>146.5</v>
      </c>
      <c r="E231" s="2">
        <f>Tabela22567891011[[#This Row],[PRODUZIDAS]]*VLOOKUP(Tabela22567891011[[#This Row],[SKU]],Tabela24[#All],10,0)</f>
        <v>169.89814285714286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>
        <v>213</v>
      </c>
      <c r="E593" s="2">
        <f>Tabela22567891011[[#This Row],[PRODUZIDAS]]*VLOOKUP(Tabela22567891011[[#This Row],[SKU]],Tabela24[#All],10,0)</f>
        <v>247.01914285714287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>
        <v>39.5</v>
      </c>
      <c r="E657" s="2">
        <f>Tabela22567891011[[#This Row],[PRODUZIDAS]]*VLOOKUP(Tabela22567891011[[#This Row],[SKU]],Tabela24[#All],10,0)</f>
        <v>45.808714285714288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>
        <v>40</v>
      </c>
      <c r="E659" s="2">
        <f>Tabela22567891011[[#This Row],[PRODUZIDAS]]*VLOOKUP(Tabela22567891011[[#This Row],[SKU]],Tabela24[#All],10,0)</f>
        <v>46.388571428571424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>
        <v>57.5</v>
      </c>
      <c r="E662" s="2">
        <f>Tabela22567891011[[#This Row],[PRODUZIDAS]]*VLOOKUP(Tabela22567891011[[#This Row],[SKU]],Tabela24[#All],10,0)</f>
        <v>66.683571428571426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topLeftCell="A586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418.72918860914933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11</v>
      </c>
      <c r="E6" s="2">
        <f>Tabela2256789101112[[#This Row],[PRODUZIDAS]]*VLOOKUP(Tabela2256789101112[[#This Row],[SKU]],Tabela24[#All],11,0)</f>
        <v>2.9971014492753625</v>
      </c>
    </row>
    <row r="7" spans="2:9" x14ac:dyDescent="0.25">
      <c r="B7" s="3" t="s">
        <v>4</v>
      </c>
      <c r="C7" s="3" t="s">
        <v>5</v>
      </c>
      <c r="D7" s="1">
        <v>5.5</v>
      </c>
      <c r="E7" s="2">
        <f>Tabela2256789101112[[#This Row],[PRODUZIDAS]]*VLOOKUP(Tabela2256789101112[[#This Row],[SKU]],Tabela24[#All],11,0)</f>
        <v>1.4985507246376812</v>
      </c>
    </row>
    <row r="8" spans="2:9" x14ac:dyDescent="0.25">
      <c r="B8" s="3" t="s">
        <v>6</v>
      </c>
      <c r="C8" s="3" t="s">
        <v>7</v>
      </c>
      <c r="D8" s="1">
        <v>20</v>
      </c>
      <c r="E8" s="2">
        <f>Tabela2256789101112[[#This Row],[PRODUZIDAS]]*VLOOKUP(Tabela2256789101112[[#This Row],[SKU]],Tabela24[#All],11,0)</f>
        <v>5.4492753623188408</v>
      </c>
    </row>
    <row r="9" spans="2:9" x14ac:dyDescent="0.25">
      <c r="B9" s="3" t="s">
        <v>8</v>
      </c>
      <c r="C9" s="3" t="s">
        <v>9</v>
      </c>
      <c r="D9" s="1">
        <v>13</v>
      </c>
      <c r="E9" s="2">
        <f>Tabela2256789101112[[#This Row],[PRODUZIDAS]]*VLOOKUP(Tabela2256789101112[[#This Row],[SKU]],Tabela24[#All],11,0)</f>
        <v>3.5420289855072462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>
        <v>24</v>
      </c>
      <c r="E24" s="2">
        <f>Tabela2256789101112[[#This Row],[PRODUZIDAS]]*VLOOKUP(Tabela2256789101112[[#This Row],[SKU]],Tabela24[#All],11,0)</f>
        <v>18.542465753424654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>
        <v>20</v>
      </c>
      <c r="E38" s="2">
        <f>Tabela2256789101112[[#This Row],[PRODUZIDAS]]*VLOOKUP(Tabela2256789101112[[#This Row],[SKU]],Tabela24[#All],11,0)</f>
        <v>11.589041095890408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>
        <v>20</v>
      </c>
      <c r="E75" s="2">
        <f>Tabela2256789101112[[#This Row],[PRODUZIDAS]]*VLOOKUP(Tabela2256789101112[[#This Row],[SKU]],Tabela24[#All],11,0)</f>
        <v>16.77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>
        <v>96</v>
      </c>
      <c r="E77" s="2">
        <f>Tabela2256789101112[[#This Row],[PRODUZIDAS]]*VLOOKUP(Tabela2256789101112[[#This Row],[SKU]],Tabela24[#All],11,0)</f>
        <v>80.495999999999995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>
        <v>78.5</v>
      </c>
      <c r="E108" s="2">
        <f>Tabela2256789101112[[#This Row],[PRODUZIDAS]]*VLOOKUP(Tabela2256789101112[[#This Row],[SKU]],Tabela24[#All],11,0)</f>
        <v>51.565080000000002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>
        <v>59</v>
      </c>
      <c r="E145" s="2">
        <f>Tabela2256789101112[[#This Row],[PRODUZIDAS]]*VLOOKUP(Tabela2256789101112[[#This Row],[SKU]],Tabela24[#All],11,0)</f>
        <v>45.615428571428573</v>
      </c>
    </row>
    <row r="146" spans="2:5" x14ac:dyDescent="0.25">
      <c r="B146" s="3" t="s">
        <v>282</v>
      </c>
      <c r="C146" s="3" t="s">
        <v>283</v>
      </c>
      <c r="D146" s="1">
        <v>80</v>
      </c>
      <c r="E146" s="2">
        <f>Tabela2256789101112[[#This Row],[PRODUZIDAS]]*VLOOKUP(Tabela2256789101112[[#This Row],[SKU]],Tabela24[#All],11,0)</f>
        <v>61.851428571428571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>
        <v>39</v>
      </c>
      <c r="E192" s="2">
        <f>Tabela2256789101112[[#This Row],[PRODUZIDAS]]*VLOOKUP(Tabela2256789101112[[#This Row],[SKU]],Tabela24[#All],11,0)</f>
        <v>25.618320000000001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>
        <v>33.5</v>
      </c>
      <c r="E194" s="2">
        <f>Tabela2256789101112[[#This Row],[PRODUZIDAS]]*VLOOKUP(Tabela2256789101112[[#This Row],[SKU]],Tabela24[#All],11,0)</f>
        <v>22.005480000000002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>
        <v>10</v>
      </c>
      <c r="E227" s="2">
        <f>Tabela2256789101112[[#This Row],[PRODUZIDAS]]*VLOOKUP(Tabela2256789101112[[#This Row],[SKU]],Tabela24[#All],11,0)</f>
        <v>7.7314285714285713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>
        <v>50</v>
      </c>
      <c r="E593" s="2">
        <f>Tabela2256789101112[[#This Row],[PRODUZIDAS]]*VLOOKUP(Tabela2256789101112[[#This Row],[SKU]],Tabela24[#All],11,0)</f>
        <v>38.657142857142858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>
        <v>35</v>
      </c>
      <c r="E638" s="2">
        <f>Tabela2256789101112[[#This Row],[PRODUZIDAS]]*VLOOKUP(Tabela2256789101112[[#This Row],[SKU]],Tabela24[#All],11,0)</f>
        <v>24.800416666666663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topLeftCell="A642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1053.0572347939533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11</v>
      </c>
      <c r="E6" s="2">
        <f>Tabela225678910111213[[#This Row],[PRODUZIDAS]]*VLOOKUP(Tabela225678910111213[[#This Row],[SKU]],Tabela24[#All],12,0)</f>
        <v>5.2449275362318843</v>
      </c>
    </row>
    <row r="7" spans="2:9" x14ac:dyDescent="0.25">
      <c r="B7" s="3" t="s">
        <v>4</v>
      </c>
      <c r="C7" s="3" t="s">
        <v>5</v>
      </c>
      <c r="D7" s="1">
        <v>5.5</v>
      </c>
      <c r="E7" s="2">
        <f>Tabela225678910111213[[#This Row],[PRODUZIDAS]]*VLOOKUP(Tabela225678910111213[[#This Row],[SKU]],Tabela24[#All],12,0)</f>
        <v>2.6224637681159422</v>
      </c>
    </row>
    <row r="8" spans="2:9" x14ac:dyDescent="0.25">
      <c r="B8" s="3" t="s">
        <v>6</v>
      </c>
      <c r="C8" s="3" t="s">
        <v>7</v>
      </c>
      <c r="D8" s="1">
        <v>20</v>
      </c>
      <c r="E8" s="2">
        <f>Tabela225678910111213[[#This Row],[PRODUZIDAS]]*VLOOKUP(Tabela225678910111213[[#This Row],[SKU]],Tabela24[#All],12,0)</f>
        <v>9.5362318840579707</v>
      </c>
    </row>
    <row r="9" spans="2:9" x14ac:dyDescent="0.25">
      <c r="B9" s="3" t="s">
        <v>8</v>
      </c>
      <c r="C9" s="3" t="s">
        <v>9</v>
      </c>
      <c r="D9" s="1">
        <v>13</v>
      </c>
      <c r="E9" s="2">
        <f>Tabela225678910111213[[#This Row],[PRODUZIDAS]]*VLOOKUP(Tabela225678910111213[[#This Row],[SKU]],Tabela24[#All],12,0)</f>
        <v>6.1985507246376805</v>
      </c>
    </row>
    <row r="10" spans="2:9" x14ac:dyDescent="0.25">
      <c r="B10" s="3" t="s">
        <v>10</v>
      </c>
      <c r="C10" s="3" t="s">
        <v>11</v>
      </c>
      <c r="D10" s="1">
        <v>2</v>
      </c>
      <c r="E10" s="2">
        <f>Tabela225678910111213[[#This Row],[PRODUZIDAS]]*VLOOKUP(Tabela225678910111213[[#This Row],[SKU]],Tabela24[#All],12,0)</f>
        <v>2.3159420289855071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>
        <v>19.5</v>
      </c>
      <c r="E38" s="2">
        <f>Tabela225678910111213[[#This Row],[PRODUZIDAS]]*VLOOKUP(Tabela225678910111213[[#This Row],[SKU]],Tabela24[#All],12,0)</f>
        <v>20.087671232876712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>
        <v>34</v>
      </c>
      <c r="E68" s="2">
        <f>Tabela225678910111213[[#This Row],[PRODUZIDAS]]*VLOOKUP(Tabela225678910111213[[#This Row],[SKU]],Tabela24[#All],12,0)</f>
        <v>37.280999999999992</v>
      </c>
    </row>
    <row r="69" spans="2:5" x14ac:dyDescent="0.25">
      <c r="B69" s="3" t="s">
        <v>128</v>
      </c>
      <c r="C69" s="3" t="s">
        <v>129</v>
      </c>
      <c r="D69" s="1">
        <v>3.5</v>
      </c>
      <c r="E69" s="2">
        <f>Tabela225678910111213[[#This Row],[PRODUZIDAS]]*VLOOKUP(Tabela225678910111213[[#This Row],[SKU]],Tabela24[#All],12,0)</f>
        <v>3.8377499999999993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>
        <v>79.5</v>
      </c>
      <c r="E71" s="2">
        <f>Tabela225678910111213[[#This Row],[PRODUZIDAS]]*VLOOKUP(Tabela225678910111213[[#This Row],[SKU]],Tabela24[#All],12,0)</f>
        <v>87.171749999999989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>
        <v>20</v>
      </c>
      <c r="E75" s="2">
        <f>Tabela225678910111213[[#This Row],[PRODUZIDAS]]*VLOOKUP(Tabela225678910111213[[#This Row],[SKU]],Tabela24[#All],12,0)</f>
        <v>21.929999999999996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>
        <v>107</v>
      </c>
      <c r="E77" s="2">
        <f>Tabela225678910111213[[#This Row],[PRODUZIDAS]]*VLOOKUP(Tabela225678910111213[[#This Row],[SKU]],Tabela24[#All],12,0)</f>
        <v>117.32549999999998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>
        <v>40</v>
      </c>
      <c r="E121" s="2">
        <f>Tabela225678910111213[[#This Row],[PRODUZIDAS]]*VLOOKUP(Tabela225678910111213[[#This Row],[SKU]],Tabela24[#All],12,0)</f>
        <v>36.073333333333323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>
        <v>14</v>
      </c>
      <c r="E133" s="2">
        <f>Tabela225678910111213[[#This Row],[PRODUZIDAS]]*VLOOKUP(Tabela225678910111213[[#This Row],[SKU]],Tabela24[#All],12,0)</f>
        <v>12.625666666666664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>
        <v>78</v>
      </c>
      <c r="E146" s="2">
        <f>Tabela225678910111213[[#This Row],[PRODUZIDAS]]*VLOOKUP(Tabela225678910111213[[#This Row],[SKU]],Tabela24[#All],12,0)</f>
        <v>85.432285714285712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>
        <v>42</v>
      </c>
      <c r="E152" s="2">
        <f>Tabela225678910111213[[#This Row],[PRODUZIDAS]]*VLOOKUP(Tabela225678910111213[[#This Row],[SKU]],Tabela24[#All],12,0)</f>
        <v>46.001999999999995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>
        <v>39</v>
      </c>
      <c r="E192" s="2">
        <f>Tabela225678910111213[[#This Row],[PRODUZIDAS]]*VLOOKUP(Tabela225678910111213[[#This Row],[SKU]],Tabela24[#All],12,0)</f>
        <v>42.697199999999988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>
        <v>74</v>
      </c>
      <c r="E194" s="2">
        <f>Tabela225678910111213[[#This Row],[PRODUZIDAS]]*VLOOKUP(Tabela225678910111213[[#This Row],[SKU]],Tabela24[#All],12,0)</f>
        <v>81.015199999999979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>
        <v>29.5</v>
      </c>
      <c r="E196" s="2">
        <f>Tabela225678910111213[[#This Row],[PRODUZIDAS]]*VLOOKUP(Tabela225678910111213[[#This Row],[SKU]],Tabela24[#All],12,0)</f>
        <v>32.296599999999991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>
        <v>10</v>
      </c>
      <c r="E227" s="2">
        <f>Tabela225678910111213[[#This Row],[PRODUZIDAS]]*VLOOKUP(Tabela225678910111213[[#This Row],[SKU]],Tabela24[#All],12,0)</f>
        <v>10.952857142857141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>
        <v>83.5</v>
      </c>
      <c r="E557" s="2">
        <f>Tabela225678910111213[[#This Row],[PRODUZIDAS]]*VLOOKUP(Tabela225678910111213[[#This Row],[SKU]],Tabela24[#All],12,0)</f>
        <v>91.415799999999976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>
        <v>48.5</v>
      </c>
      <c r="E569" s="2">
        <f>Tabela225678910111213[[#This Row],[PRODUZIDAS]]*VLOOKUP(Tabela225678910111213[[#This Row],[SKU]],Tabela24[#All],12,0)</f>
        <v>43.738916666666661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>
        <v>8</v>
      </c>
      <c r="E593" s="2">
        <f>Tabela225678910111213[[#This Row],[PRODUZIDAS]]*VLOOKUP(Tabela225678910111213[[#This Row],[SKU]],Tabela24[#All],12,0)</f>
        <v>8.7622857142857136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>
        <v>29.5</v>
      </c>
      <c r="E629" s="2">
        <f>Tabela225678910111213[[#This Row],[PRODUZIDAS]]*VLOOKUP(Tabela225678910111213[[#This Row],[SKU]],Tabela24[#All],12,0)</f>
        <v>32.296599999999991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>
        <v>49</v>
      </c>
      <c r="E636" s="2">
        <f>Tabela225678910111213[[#This Row],[PRODUZIDAS]]*VLOOKUP(Tabela225678910111213[[#This Row],[SKU]],Tabela24[#All],12,0)</f>
        <v>44.189833333333326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>
        <v>104.5</v>
      </c>
      <c r="E638" s="2">
        <f>Tabela225678910111213[[#This Row],[PRODUZIDAS]]*VLOOKUP(Tabela225678910111213[[#This Row],[SKU]],Tabela24[#All],12,0)</f>
        <v>94.24158333333331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>
        <v>71</v>
      </c>
      <c r="E662" s="2">
        <f>Tabela225678910111213[[#This Row],[PRODUZIDAS]]*VLOOKUP(Tabela225678910111213[[#This Row],[SKU]],Tabela24[#All],12,0)</f>
        <v>77.76528571428571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1337.8451951246486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46</v>
      </c>
      <c r="E6" s="2">
        <f>Tabela22567891011121314[[#This Row],[PRODUZIDAS]]*VLOOKUP(Tabela22567891011121314[[#This Row],[SKU]],Tabela24[#All],13,0)</f>
        <v>56.4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>
        <v>52</v>
      </c>
      <c r="E9" s="2">
        <f>Tabela22567891011121314[[#This Row],[PRODUZIDAS]]*VLOOKUP(Tabela22567891011121314[[#This Row],[SKU]],Tabela24[#All],13,0)</f>
        <v>63.756521739130434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>
        <v>40</v>
      </c>
      <c r="E24" s="2">
        <f>Tabela22567891011121314[[#This Row],[PRODUZIDAS]]*VLOOKUP(Tabela22567891011121314[[#This Row],[SKU]],Tabela24[#All],13,0)</f>
        <v>46.356164383561634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>
        <v>110</v>
      </c>
      <c r="E26" s="2">
        <f>Tabela22567891011121314[[#This Row],[PRODUZIDAS]]*VLOOKUP(Tabela22567891011121314[[#This Row],[SKU]],Tabela24[#All],13,0)</f>
        <v>127.47945205479449</v>
      </c>
    </row>
    <row r="27" spans="2:5" x14ac:dyDescent="0.25">
      <c r="B27" s="3" t="s">
        <v>44</v>
      </c>
      <c r="C27" s="3" t="s">
        <v>45</v>
      </c>
      <c r="D27" s="1">
        <v>20</v>
      </c>
      <c r="E27" s="2">
        <f>Tabela22567891011121314[[#This Row],[PRODUZIDAS]]*VLOOKUP(Tabela22567891011121314[[#This Row],[SKU]],Tabela24[#All],13,0)</f>
        <v>23.178082191780817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>
        <v>20</v>
      </c>
      <c r="E33" s="2">
        <f>Tabela22567891011121314[[#This Row],[PRODUZIDAS]]*VLOOKUP(Tabela22567891011121314[[#This Row],[SKU]],Tabela24[#All],13,0)</f>
        <v>23.178082191780817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>
        <v>19</v>
      </c>
      <c r="E38" s="2">
        <f>Tabela22567891011121314[[#This Row],[PRODUZIDAS]]*VLOOKUP(Tabela22567891011121314[[#This Row],[SKU]],Tabela24[#All],13,0)</f>
        <v>22.019178082191775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>
        <v>20</v>
      </c>
      <c r="E52" s="2">
        <f>Tabela22567891011121314[[#This Row],[PRODUZIDAS]]*VLOOKUP(Tabela22567891011121314[[#This Row],[SKU]],Tabela24[#All],13,0)</f>
        <v>23.178082191780817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>
        <v>67</v>
      </c>
      <c r="E54" s="2">
        <f>Tabela22567891011121314[[#This Row],[PRODUZIDAS]]*VLOOKUP(Tabela22567891011121314[[#This Row],[SKU]],Tabela24[#All],13,0)</f>
        <v>77.646575342465738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>
        <v>66</v>
      </c>
      <c r="E60" s="2">
        <f>Tabela22567891011121314[[#This Row],[PRODUZIDAS]]*VLOOKUP(Tabela22567891011121314[[#This Row],[SKU]],Tabela24[#All],13,0)</f>
        <v>76.487671232876693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>
        <v>56</v>
      </c>
      <c r="E68" s="2">
        <f>Tabela22567891011121314[[#This Row],[PRODUZIDAS]]*VLOOKUP(Tabela22567891011121314[[#This Row],[SKU]],Tabela24[#All],13,0)</f>
        <v>65.015999999999991</v>
      </c>
    </row>
    <row r="69" spans="2:5" x14ac:dyDescent="0.25">
      <c r="B69" s="3" t="s">
        <v>128</v>
      </c>
      <c r="C69" s="3" t="s">
        <v>129</v>
      </c>
      <c r="D69" s="1">
        <v>2</v>
      </c>
      <c r="E69" s="2">
        <f>Tabela22567891011121314[[#This Row],[PRODUZIDAS]]*VLOOKUP(Tabela22567891011121314[[#This Row],[SKU]],Tabela24[#All],13,0)</f>
        <v>2.3219999999999996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>
        <v>78</v>
      </c>
      <c r="E71" s="2">
        <f>Tabela22567891011121314[[#This Row],[PRODUZIDAS]]*VLOOKUP(Tabela22567891011121314[[#This Row],[SKU]],Tabela24[#All],13,0)</f>
        <v>90.557999999999979</v>
      </c>
    </row>
    <row r="72" spans="2:5" x14ac:dyDescent="0.25">
      <c r="B72" s="3" t="s">
        <v>134</v>
      </c>
      <c r="C72" s="3" t="s">
        <v>135</v>
      </c>
      <c r="D72" s="1">
        <v>48</v>
      </c>
      <c r="E72" s="2">
        <f>Tabela22567891011121314[[#This Row],[PRODUZIDAS]]*VLOOKUP(Tabela22567891011121314[[#This Row],[SKU]],Tabela24[#All],13,0)</f>
        <v>55.727999999999994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>
        <v>119</v>
      </c>
      <c r="E77" s="2">
        <f>Tabela22567891011121314[[#This Row],[PRODUZIDAS]]*VLOOKUP(Tabela22567891011121314[[#This Row],[SKU]],Tabela24[#All],13,0)</f>
        <v>138.15899999999996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>
        <v>54</v>
      </c>
      <c r="E121" s="2">
        <f>Tabela22567891011121314[[#This Row],[PRODUZIDAS]]*VLOOKUP(Tabela22567891011121314[[#This Row],[SKU]],Tabela24[#All],13,0)</f>
        <v>62.612999999999985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>
        <v>55</v>
      </c>
      <c r="E146" s="2">
        <f>Tabela22567891011121314[[#This Row],[PRODUZIDAS]]*VLOOKUP(Tabela22567891011121314[[#This Row],[SKU]],Tabela24[#All],13,0)</f>
        <v>63.784285714285716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>
        <v>10</v>
      </c>
      <c r="E170" s="2">
        <f>Tabela22567891011121314[[#This Row],[PRODUZIDAS]]*VLOOKUP(Tabela22567891011121314[[#This Row],[SKU]],Tabela24[#All],13,0)</f>
        <v>11.597142857142856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>
        <v>92</v>
      </c>
      <c r="E192" s="2">
        <f>Tabela22567891011121314[[#This Row],[PRODUZIDAS]]*VLOOKUP(Tabela22567891011121314[[#This Row],[SKU]],Tabela24[#All],13,0)</f>
        <v>106.64639999999999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>
        <v>15</v>
      </c>
      <c r="E194" s="2">
        <f>Tabela22567891011121314[[#This Row],[PRODUZIDAS]]*VLOOKUP(Tabela22567891011121314[[#This Row],[SKU]],Tabela24[#All],13,0)</f>
        <v>17.387999999999998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>
        <v>10</v>
      </c>
      <c r="E227" s="2">
        <f>Tabela22567891011121314[[#This Row],[PRODUZIDAS]]*VLOOKUP(Tabela22567891011121314[[#This Row],[SKU]],Tabela24[#All],13,0)</f>
        <v>11.597142857142856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>
        <v>3</v>
      </c>
      <c r="E557" s="2">
        <f>Tabela22567891011121314[[#This Row],[PRODUZIDAS]]*VLOOKUP(Tabela22567891011121314[[#This Row],[SKU]],Tabela24[#All],13,0)</f>
        <v>3.4775999999999994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>
        <v>40</v>
      </c>
      <c r="E569" s="2">
        <f>Tabela22567891011121314[[#This Row],[PRODUZIDAS]]*VLOOKUP(Tabela22567891011121314[[#This Row],[SKU]],Tabela24[#All],13,0)</f>
        <v>46.379999999999988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>
        <v>1</v>
      </c>
      <c r="E593" s="2">
        <f>Tabela22567891011121314[[#This Row],[PRODUZIDAS]]*VLOOKUP(Tabela22567891011121314[[#This Row],[SKU]],Tabela24[#All],13,0)</f>
        <v>1.1597142857142857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>
        <v>28</v>
      </c>
      <c r="E629" s="2">
        <f>Tabela22567891011121314[[#This Row],[PRODUZIDAS]]*VLOOKUP(Tabela22567891011121314[[#This Row],[SKU]],Tabela24[#All],13,0)</f>
        <v>32.457599999999992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>
        <v>19</v>
      </c>
      <c r="E636" s="2">
        <f>Tabela22567891011121314[[#This Row],[PRODUZIDAS]]*VLOOKUP(Tabela22567891011121314[[#This Row],[SKU]],Tabela24[#All],13,0)</f>
        <v>22.030499999999996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>
        <v>58</v>
      </c>
      <c r="E638" s="2">
        <f>Tabela22567891011121314[[#This Row],[PRODUZIDAS]]*VLOOKUP(Tabela22567891011121314[[#This Row],[SKU]],Tabela24[#All],13,0)</f>
        <v>67.250999999999991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297.29893224992196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>
        <v>46</v>
      </c>
      <c r="E6" s="2">
        <f>Tabela2256789101112131415[[#This Row],[PRODUZIDAS]]*VLOOKUP(Tabela2256789101112131415[[#This Row],[SKU]],Tabela24[#All],14,0)</f>
        <v>12.533333333333333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>
        <v>52</v>
      </c>
      <c r="E9" s="2">
        <f>Tabela2256789101112131415[[#This Row],[PRODUZIDAS]]*VLOOKUP(Tabela2256789101112131415[[#This Row],[SKU]],Tabela24[#All],14,0)</f>
        <v>14.168115942028985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>
        <v>40</v>
      </c>
      <c r="E24" s="2">
        <f>Tabela2256789101112131415[[#This Row],[PRODUZIDAS]]*VLOOKUP(Tabela2256789101112131415[[#This Row],[SKU]],Tabela24[#All],14,0)</f>
        <v>10.301369863013699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>
        <v>110</v>
      </c>
      <c r="E26" s="2">
        <f>Tabela2256789101112131415[[#This Row],[PRODUZIDAS]]*VLOOKUP(Tabela2256789101112131415[[#This Row],[SKU]],Tabela24[#All],14,0)</f>
        <v>28.328767123287673</v>
      </c>
    </row>
    <row r="27" spans="2:5" x14ac:dyDescent="0.25">
      <c r="B27" s="3" t="s">
        <v>44</v>
      </c>
      <c r="C27" s="3" t="s">
        <v>45</v>
      </c>
      <c r="D27" s="1">
        <v>20</v>
      </c>
      <c r="E27" s="2">
        <f>Tabela2256789101112131415[[#This Row],[PRODUZIDAS]]*VLOOKUP(Tabela2256789101112131415[[#This Row],[SKU]],Tabela24[#All],14,0)</f>
        <v>5.1506849315068495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>
        <v>20</v>
      </c>
      <c r="E33" s="2">
        <f>Tabela2256789101112131415[[#This Row],[PRODUZIDAS]]*VLOOKUP(Tabela2256789101112131415[[#This Row],[SKU]],Tabela24[#All],14,0)</f>
        <v>5.1506849315068495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>
        <v>19</v>
      </c>
      <c r="E38" s="2">
        <f>Tabela2256789101112131415[[#This Row],[PRODUZIDAS]]*VLOOKUP(Tabela2256789101112131415[[#This Row],[SKU]],Tabela24[#All],14,0)</f>
        <v>4.8931506849315065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>
        <v>20</v>
      </c>
      <c r="E52" s="2">
        <f>Tabela2256789101112131415[[#This Row],[PRODUZIDAS]]*VLOOKUP(Tabela2256789101112131415[[#This Row],[SKU]],Tabela24[#All],14,0)</f>
        <v>5.1506849315068495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>
        <v>67</v>
      </c>
      <c r="E54" s="2">
        <f>Tabela2256789101112131415[[#This Row],[PRODUZIDAS]]*VLOOKUP(Tabela2256789101112131415[[#This Row],[SKU]],Tabela24[#All],14,0)</f>
        <v>17.254794520547946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>
        <v>66</v>
      </c>
      <c r="E60" s="2">
        <f>Tabela2256789101112131415[[#This Row],[PRODUZIDAS]]*VLOOKUP(Tabela2256789101112131415[[#This Row],[SKU]],Tabela24[#All],14,0)</f>
        <v>16.997260273972604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>
        <v>56</v>
      </c>
      <c r="E68" s="2">
        <f>Tabela2256789101112131415[[#This Row],[PRODUZIDAS]]*VLOOKUP(Tabela2256789101112131415[[#This Row],[SKU]],Tabela24[#All],14,0)</f>
        <v>14.448</v>
      </c>
    </row>
    <row r="69" spans="2:5" x14ac:dyDescent="0.25">
      <c r="B69" s="3" t="s">
        <v>128</v>
      </c>
      <c r="C69" s="3" t="s">
        <v>129</v>
      </c>
      <c r="D69" s="1">
        <v>2</v>
      </c>
      <c r="E69" s="2">
        <f>Tabela2256789101112131415[[#This Row],[PRODUZIDAS]]*VLOOKUP(Tabela2256789101112131415[[#This Row],[SKU]],Tabela24[#All],14,0)</f>
        <v>0.51600000000000001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>
        <v>78</v>
      </c>
      <c r="E71" s="2">
        <f>Tabela2256789101112131415[[#This Row],[PRODUZIDAS]]*VLOOKUP(Tabela2256789101112131415[[#This Row],[SKU]],Tabela24[#All],14,0)</f>
        <v>20.124000000000002</v>
      </c>
    </row>
    <row r="72" spans="2:5" x14ac:dyDescent="0.25">
      <c r="B72" s="3" t="s">
        <v>134</v>
      </c>
      <c r="C72" s="3" t="s">
        <v>135</v>
      </c>
      <c r="D72" s="1">
        <v>48</v>
      </c>
      <c r="E72" s="2">
        <f>Tabela2256789101112131415[[#This Row],[PRODUZIDAS]]*VLOOKUP(Tabela2256789101112131415[[#This Row],[SKU]],Tabela24[#All],14,0)</f>
        <v>12.384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>
        <v>119</v>
      </c>
      <c r="E77" s="2">
        <f>Tabela2256789101112131415[[#This Row],[PRODUZIDAS]]*VLOOKUP(Tabela2256789101112131415[[#This Row],[SKU]],Tabela24[#All],14,0)</f>
        <v>30.702000000000002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>
        <v>54</v>
      </c>
      <c r="E121" s="2">
        <f>Tabela2256789101112131415[[#This Row],[PRODUZIDAS]]*VLOOKUP(Tabela2256789101112131415[[#This Row],[SKU]],Tabela24[#All],14,0)</f>
        <v>13.914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>
        <v>55</v>
      </c>
      <c r="E146" s="2">
        <f>Tabela2256789101112131415[[#This Row],[PRODUZIDAS]]*VLOOKUP(Tabela2256789101112131415[[#This Row],[SKU]],Tabela24[#All],14,0)</f>
        <v>14.174285714285714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>
        <v>10</v>
      </c>
      <c r="E170" s="2">
        <f>Tabela2256789101112131415[[#This Row],[PRODUZIDAS]]*VLOOKUP(Tabela2256789101112131415[[#This Row],[SKU]],Tabela24[#All],14,0)</f>
        <v>2.5771428571428574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>
        <v>92</v>
      </c>
      <c r="E192" s="2">
        <f>Tabela2256789101112131415[[#This Row],[PRODUZIDAS]]*VLOOKUP(Tabela2256789101112131415[[#This Row],[SKU]],Tabela24[#All],14,0)</f>
        <v>23.699200000000001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>
        <v>15</v>
      </c>
      <c r="E194" s="2">
        <f>Tabela2256789101112131415[[#This Row],[PRODUZIDAS]]*VLOOKUP(Tabela2256789101112131415[[#This Row],[SKU]],Tabela24[#All],14,0)</f>
        <v>3.8639999999999999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>
        <v>10</v>
      </c>
      <c r="E227" s="2">
        <f>Tabela2256789101112131415[[#This Row],[PRODUZIDAS]]*VLOOKUP(Tabela2256789101112131415[[#This Row],[SKU]],Tabela24[#All],14,0)</f>
        <v>2.5771428571428574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>
        <v>3</v>
      </c>
      <c r="E557" s="2">
        <f>Tabela2256789101112131415[[#This Row],[PRODUZIDAS]]*VLOOKUP(Tabela2256789101112131415[[#This Row],[SKU]],Tabela24[#All],14,0)</f>
        <v>0.77279999999999993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>
        <v>40</v>
      </c>
      <c r="E569" s="2">
        <f>Tabela2256789101112131415[[#This Row],[PRODUZIDAS]]*VLOOKUP(Tabela2256789101112131415[[#This Row],[SKU]],Tabela24[#All],14,0)</f>
        <v>10.306666666666667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>
        <v>1</v>
      </c>
      <c r="E593" s="2">
        <f>Tabela2256789101112131415[[#This Row],[PRODUZIDAS]]*VLOOKUP(Tabela2256789101112131415[[#This Row],[SKU]],Tabela24[#All],14,0)</f>
        <v>0.25771428571428573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>
        <v>28</v>
      </c>
      <c r="E629" s="2">
        <f>Tabela2256789101112131415[[#This Row],[PRODUZIDAS]]*VLOOKUP(Tabela2256789101112131415[[#This Row],[SKU]],Tabela24[#All],14,0)</f>
        <v>7.2127999999999997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>
        <v>19</v>
      </c>
      <c r="E636" s="2">
        <f>Tabela2256789101112131415[[#This Row],[PRODUZIDAS]]*VLOOKUP(Tabela2256789101112131415[[#This Row],[SKU]],Tabela24[#All],14,0)</f>
        <v>4.8956666666666662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>
        <v>58</v>
      </c>
      <c r="E638" s="2">
        <f>Tabela2256789101112131415[[#This Row],[PRODUZIDAS]]*VLOOKUP(Tabela2256789101112131415[[#This Row],[SKU]],Tabela24[#All],14,0)</f>
        <v>14.944666666666667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2025-05-08T10:28:51Z</dcterms:modified>
</cp:coreProperties>
</file>