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6ADB674E-E316-43AD-9599-AC2D627916A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<sst xmlns="http://schemas.openxmlformats.org/spreadsheetml/2006/main" count="26032" uniqueCount="1899">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</sst>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A10" sqref="A10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45772</v>
      </c>
      <c r="C2" s="31"/>
      <c r="D2" s="33">
        <f>SUM(Tabela15[VALOR])</f>
        <v>4440.7737380610934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126.34350447725789</v>
      </c>
      <c r="D7" s="26"/>
      <c r="E7" s="26">
        <f>Tabela15[[#This Row],[VALOR]]-Tabela15[[#This Row],[Custo Setor]]</f>
        <v>126.34350447725789</v>
      </c>
    </row>
    <row r="8" spans="2:5" x14ac:dyDescent="0.25">
      <c r="B8" t="s">
        <v>1883</v>
      </c>
      <c r="C8" s="21">
        <f t="array" ref="C8">'2 - CORTE VOIL'!G4</f>
        <v>275.61267999999995</v>
      </c>
      <c r="D8" s="26"/>
      <c r="E8" s="26">
        <f>Tabela15[[#This Row],[VALOR]]-Tabela15[[#This Row],[Custo Setor]]</f>
        <v>275.61267999999995</v>
      </c>
    </row>
    <row r="9" spans="2:5" x14ac:dyDescent="0.25">
      <c r="B9" t="s">
        <v>1885</v>
      </c>
      <c r="C9" s="21">
        <f t="array" ref="C9">'3 - BAINHA CONTINUA'!G4</f>
        <v>198.86585600000001</v>
      </c>
      <c r="D9" s="26"/>
      <c r="E9" s="26">
        <f>Tabela15[[#This Row],[VALOR]]-Tabela15[[#This Row],[Custo Setor]]</f>
        <v>198.86585600000001</v>
      </c>
    </row>
    <row r="10" spans="2:5" x14ac:dyDescent="0.25">
      <c r="B10" t="s">
        <v>1884</v>
      </c>
      <c r="C10" s="21">
        <f t="array" ref="C10">'4 - BARRADO'!G4</f>
        <v>399.0308190476191</v>
      </c>
      <c r="D10" s="26"/>
      <c r="E10" s="26">
        <f>Tabela15[[#This Row],[VALOR]]-Tabela15[[#This Row],[Custo Setor]]</f>
        <v>399.0308190476191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10.405999999999999</v>
      </c>
      <c r="D12" s="26"/>
      <c r="E12" s="26">
        <f>Tabela15[[#This Row],[VALOR]]-Tabela15[[#This Row],[Custo Setor]]</f>
        <v>10.405999999999999</v>
      </c>
    </row>
    <row r="13" spans="2:5" x14ac:dyDescent="0.25">
      <c r="B13" t="s">
        <v>1888</v>
      </c>
      <c r="C13" s="21">
        <f t="array" ref="C13">'7 - PALETEIRA'!G4</f>
        <v>584.90474776914562</v>
      </c>
      <c r="D13" s="26"/>
      <c r="E13" s="26">
        <f>Tabela15[[#This Row],[VALOR]]-Tabela15[[#This Row],[Custo Setor]]</f>
        <v>584.90474776914562</v>
      </c>
    </row>
    <row r="14" spans="2:5" x14ac:dyDescent="0.25">
      <c r="B14" t="s">
        <v>1889</v>
      </c>
      <c r="C14" s="21">
        <f>'8 - ACABAMENTO'!G4</f>
        <v>487.97692482050411</v>
      </c>
      <c r="D14" s="26"/>
      <c r="E14" s="26">
        <f>Tabela15[[#This Row],[VALOR]]-Tabela15[[#This Row],[Custo Setor]]</f>
        <v>487.97692482050411</v>
      </c>
    </row>
    <row r="15" spans="2:5" x14ac:dyDescent="0.25">
      <c r="B15" t="s">
        <v>1890</v>
      </c>
      <c r="C15" s="21">
        <f t="array" ref="C15">'9 - FURO'!G4</f>
        <v>625.61936160327843</v>
      </c>
      <c r="D15" s="26"/>
      <c r="E15" s="26">
        <f>Tabela15[[#This Row],[VALOR]]-Tabela15[[#This Row],[Custo Setor]]</f>
        <v>625.61936160327843</v>
      </c>
    </row>
    <row r="16" spans="2:5" x14ac:dyDescent="0.25">
      <c r="B16" t="s">
        <v>1891</v>
      </c>
      <c r="C16" s="21">
        <f t="array" ref="C16">'10 - ILHOS'!G4</f>
        <v>832.72351968291775</v>
      </c>
      <c r="D16" s="26"/>
      <c r="E16" s="26">
        <f>Tabela15[[#This Row],[VALOR]]-Tabela15[[#This Row],[Custo Setor]]</f>
        <v>832.72351968291775</v>
      </c>
    </row>
    <row r="17" spans="2:5" x14ac:dyDescent="0.25">
      <c r="B17" t="s">
        <v>1892</v>
      </c>
      <c r="C17" s="21">
        <f t="array" ref="C17">'11 - DOBRA'!G4</f>
        <v>735.78299290393932</v>
      </c>
      <c r="D17" s="26"/>
      <c r="E17" s="26">
        <f>Tabela15[[#This Row],[VALOR]]-Tabela15[[#This Row],[Custo Setor]]</f>
        <v>735.78299290393932</v>
      </c>
    </row>
    <row r="18" spans="2:5" x14ac:dyDescent="0.25">
      <c r="B18" t="s">
        <v>1893</v>
      </c>
      <c r="C18" s="21">
        <f t="array" ref="C18">'12 - EMBALAGEM'!G4</f>
        <v>163.50733175643094</v>
      </c>
      <c r="D18" s="26"/>
      <c r="E18" s="26">
        <f>Tabela15[[#This Row],[VALOR]]-Tabela15[[#This Row],[Custo Setor]]</f>
        <v>163.50733175643094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4440.7737380610934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31" sqref="D3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126.34350447725789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140</v>
      </c>
      <c r="E30" s="2">
        <f>Tabela2[[#This Row],[PRODUZIDAS]]*VLOOKUP(Tabela2[[#This Row],[SKU]],Tabela24[#All],3,0)</f>
        <v>36.054794520547944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>
        <v>51</v>
      </c>
      <c r="E151" s="2">
        <f>Tabela2[[#This Row],[PRODUZIDAS]]*VLOOKUP(Tabela2[[#This Row],[SKU]],Tabela24[#All],3,0)</f>
        <v>16.429285714285715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>
        <v>22</v>
      </c>
      <c r="E296" s="2">
        <f>Tabela2[[#This Row],[PRODUZIDAS]]*VLOOKUP(Tabela2[[#This Row],[SKU]],Tabela24[#All],3,0)</f>
        <v>17.999999999999996</v>
      </c>
    </row>
    <row r="297" spans="2:5" x14ac:dyDescent="0.25">
      <c r="B297" s="3" t="s">
        <v>584</v>
      </c>
      <c r="C297" s="3" t="s">
        <v>585</v>
      </c>
      <c r="D297" s="1">
        <v>20</v>
      </c>
      <c r="E297" s="2">
        <f>Tabela2[[#This Row],[PRODUZIDAS]]*VLOOKUP(Tabela2[[#This Row],[SKU]],Tabela24[#All],3,0)</f>
        <v>16.36363636363636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>
        <v>11</v>
      </c>
      <c r="E327" s="2">
        <f>Tabela2[[#This Row],[PRODUZIDAS]]*VLOOKUP(Tabela2[[#This Row],[SKU]],Tabela24[#All],3,0)</f>
        <v>12.140333333333333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Tabela2[[#This Row],[PRODUZIDAS]]*VLOOKUP(Tabela2[[#This Row],[SKU]],Tabela24[#All],3,0)</f>
        <v>8.2199999999999989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Tabela2[[#This Row],[PRODUZIDAS]]*VLOOKUP(Tabela2[[#This Row],[SKU]],Tabela24[#All],3,0)</f>
        <v>9.5899999999999981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Tabela2[[#This Row],[PRODUZIDAS]]*VLOOKUP(Tabela2[[#This Row],[SKU]],Tabela24[#All],3,0)</f>
        <v>9.545454545454545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93" workbookViewId="0">
      <selection activeCell="D204" sqref="D20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275.61267999999995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103</v>
      </c>
      <c r="E192" s="2">
        <f>Tabela225[[#This Row],[PRODUZIDAS]]*VLOOKUP(Tabela225[[#This Row],[SKU]],Tabela24[#All],4,0)</f>
        <v>55.718879999999999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37</v>
      </c>
      <c r="E203" s="2">
        <f>Tabela225[[#This Row],[PRODUZIDAS]]*VLOOKUP(Tabela225[[#This Row],[SKU]],Tabela24[#All],4,0)</f>
        <v>34.321199999999997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43.5</v>
      </c>
      <c r="E210" s="2">
        <f>Tabela225[[#This Row],[PRODUZIDAS]]*VLOOKUP(Tabela225[[#This Row],[SKU]],Tabela24[#All],4,0)</f>
        <v>40.350599999999993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>
        <v>98</v>
      </c>
      <c r="E227" s="2">
        <f>Tabela225[[#This Row],[PRODUZIDAS]]*VLOOKUP(Tabela225[[#This Row],[SKU]],Tabela24[#All],4,0)</f>
        <v>145.22199999999998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D228" sqref="D22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198.86585600000001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>
        <v>117.27</v>
      </c>
      <c r="E109" s="2">
        <f>Tabela2256[[#This Row],[PRODUZIDAS]]*VLOOKUP(Tabela2256[[#This Row],[SKU]],Tabela24[#All],5,0)</f>
        <v>15.104375999999998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130.41</v>
      </c>
      <c r="E144" s="2">
        <f>Tabela2256[[#This Row],[PRODUZIDAS]]*VLOOKUP(Tabela2256[[#This Row],[SKU]],Tabela24[#All],5,0)</f>
        <v>58.814909999999998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210</v>
      </c>
      <c r="E192" s="2">
        <f>Tabela2256[[#This Row],[PRODUZIDAS]]*VLOOKUP(Tabela2256[[#This Row],[SKU]],Tabela24[#All],5,0)</f>
        <v>27.047999999999998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27.08</v>
      </c>
      <c r="E225" s="2">
        <f>Tabela2256[[#This Row],[PRODUZIDAS]]*VLOOKUP(Tabela2256[[#This Row],[SKU]],Tabela24[#All],5,0)</f>
        <v>12.21308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157.08000000000001</v>
      </c>
      <c r="E227" s="2">
        <f>Tabela2256[[#This Row],[PRODUZIDAS]]*VLOOKUP(Tabela2256[[#This Row],[SKU]],Tabela24[#All],5,0)</f>
        <v>70.84308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32.909999999999997</v>
      </c>
      <c r="E232" s="2">
        <f>Tabela2256[[#This Row],[PRODUZIDAS]]*VLOOKUP(Tabela2256[[#This Row],[SKU]],Tabela24[#All],5,0)</f>
        <v>14.842409999999999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399.0308190476191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8</v>
      </c>
      <c r="E123" s="2">
        <f>Tabela22567[[#This Row],[PRODUZIDAS]]*VLOOKUP(Tabela22567[[#This Row],[SKU]],Tabela24[#All],6,0)</f>
        <v>10.306666666666667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22.5</v>
      </c>
      <c r="E132" s="2">
        <f>Tabela22567[[#This Row],[PRODUZIDAS]]*VLOOKUP(Tabela22567[[#This Row],[SKU]],Tabela24[#All],6,0)</f>
        <v>28.987500000000001</v>
      </c>
    </row>
    <row r="133" spans="2:5" x14ac:dyDescent="0.25">
      <c r="B133" s="3" t="s">
        <v>256</v>
      </c>
      <c r="C133" s="3" t="s">
        <v>257</v>
      </c>
      <c r="D133" s="1">
        <v>36.5</v>
      </c>
      <c r="E133" s="2">
        <f>Tabela22567[[#This Row],[PRODUZIDAS]]*VLOOKUP(Tabela22567[[#This Row],[SKU]],Tabela24[#All],6,0)</f>
        <v>47.024166666666666</v>
      </c>
    </row>
    <row r="134" spans="2:5" x14ac:dyDescent="0.25">
      <c r="B134" s="3" t="s">
        <v>258</v>
      </c>
      <c r="C134" s="3" t="s">
        <v>259</v>
      </c>
      <c r="D134" s="1">
        <v>23.5</v>
      </c>
      <c r="E134" s="2">
        <f>Tabela22567[[#This Row],[PRODUZIDAS]]*VLOOKUP(Tabela22567[[#This Row],[SKU]],Tabela24[#All],6,0)</f>
        <v>30.275833333333335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>
        <v>26.5</v>
      </c>
      <c r="E156" s="2">
        <f>Tabela22567[[#This Row],[PRODUZIDAS]]*VLOOKUP(Tabela22567[[#This Row],[SKU]],Tabela24[#All],6,0)</f>
        <v>34.14714285714286</v>
      </c>
    </row>
    <row r="157" spans="2:5" x14ac:dyDescent="0.25">
      <c r="B157" s="3" t="s">
        <v>304</v>
      </c>
      <c r="C157" s="3" t="s">
        <v>305</v>
      </c>
      <c r="D157" s="1">
        <v>27</v>
      </c>
      <c r="E157" s="2">
        <f>Tabela22567[[#This Row],[PRODUZIDAS]]*VLOOKUP(Tabela22567[[#This Row],[SKU]],Tabela24[#All],6,0)</f>
        <v>34.791428571428575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>
        <v>6</v>
      </c>
      <c r="E162" s="2">
        <f>Tabela22567[[#This Row],[PRODUZIDAS]]*VLOOKUP(Tabela22567[[#This Row],[SKU]],Tabela24[#All],6,0)</f>
        <v>7.7314285714285722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>
        <v>29</v>
      </c>
      <c r="E166" s="2">
        <f>Tabela22567[[#This Row],[PRODUZIDAS]]*VLOOKUP(Tabela22567[[#This Row],[SKU]],Tabela24[#All],6,0)</f>
        <v>37.368571428571435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85</v>
      </c>
      <c r="E192" s="2">
        <f>Tabela22567[[#This Row],[PRODUZIDAS]]*VLOOKUP(Tabela22567[[#This Row],[SKU]],Tabela24[#All],6,0)</f>
        <v>98.531999999999982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11</v>
      </c>
      <c r="E202" s="2">
        <f>Tabela22567[[#This Row],[PRODUZIDAS]]*VLOOKUP(Tabela22567[[#This Row],[SKU]],Tabela24[#All],6,0)</f>
        <v>12.751199999999997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27.5</v>
      </c>
      <c r="E227" s="2">
        <f>Tabela22567[[#This Row],[PRODUZIDAS]]*VLOOKUP(Tabela22567[[#This Row],[SKU]],Tabela24[#All],6,0)</f>
        <v>35.43571428571429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>
        <v>11</v>
      </c>
      <c r="E329" s="2">
        <f>Tabela22567[[#This Row],[PRODUZIDAS]]*VLOOKUP(Tabela22567[[#This Row],[SKU]],Tabela24[#All],6,0)</f>
        <v>21.679166666666664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13" workbookViewId="0">
      <selection activeCell="D330" sqref="D33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10.405999999999999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11</v>
      </c>
      <c r="E321" s="2">
        <f>Tabela2256789[[#This Row],[PRODUZIDAS]]*VLOOKUP(Tabela2256789[[#This Row],[SKU]],Tabela24[#All],8,0)</f>
        <v>5.2029999999999994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>
        <v>11</v>
      </c>
      <c r="E329" s="2">
        <f>Tabela2256789[[#This Row],[PRODUZIDAS]]*VLOOKUP(Tabela2256789[[#This Row],[SKU]],Tabela24[#All],8,0)</f>
        <v>5.2029999999999994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584.90474776914562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60</v>
      </c>
      <c r="E49" s="2">
        <f>Tabela225678910[[#This Row],[PRODUZIDAS]]*VLOOKUP(Tabela225678910[[#This Row],[SKU]],Tabela24[#All],9,0)</f>
        <v>40.175342465753431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Tabela225678910[[#This Row],[PRODUZIDAS]]*VLOOKUP(Tabela225678910[[#This Row],[SKU]],Tabela24[#All],9,0)</f>
        <v>14.705999999999996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>
        <v>2</v>
      </c>
      <c r="E104" s="2">
        <f>Tabela225678910[[#This Row],[PRODUZIDAS]]*VLOOKUP(Tabela225678910[[#This Row],[SKU]],Tabela24[#All],9,0)</f>
        <v>1.4705999999999997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120</v>
      </c>
      <c r="E111" s="2">
        <f>Tabela225678910[[#This Row],[PRODUZIDAS]]*VLOOKUP(Tabela225678910[[#This Row],[SKU]],Tabela24[#All],9,0)</f>
        <v>77.28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>
        <v>4</v>
      </c>
      <c r="E113" s="2">
        <f>Tabela225678910[[#This Row],[PRODUZIDAS]]*VLOOKUP(Tabela225678910[[#This Row],[SKU]],Tabela24[#All],9,0)</f>
        <v>2.5760000000000001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60</v>
      </c>
      <c r="E123" s="2">
        <f>Tabela225678910[[#This Row],[PRODUZIDAS]]*VLOOKUP(Tabela225678910[[#This Row],[SKU]],Tabela24[#All],9,0)</f>
        <v>57.974999999999994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Tabela225678910[[#This Row],[PRODUZIDAS]]*VLOOKUP(Tabela225678910[[#This Row],[SKU]],Tabela24[#All],9,0)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70</v>
      </c>
      <c r="E200" s="2">
        <f>Tabela225678910[[#This Row],[PRODUZIDAS]]*VLOOKUP(Tabela225678910[[#This Row],[SKU]],Tabela24[#All],9,0)</f>
        <v>45.08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Tabela225678910[[#This Row],[PRODUZIDAS]]*VLOOKUP(Tabela225678910[[#This Row],[SKU]],Tabela24[#All],9,0)</f>
        <v>19.324999999999999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Tabela225678910[[#This Row],[PRODUZIDAS]]*VLOOKUP(Tabela225678910[[#This Row],[SKU]],Tabela24[#All],9,0)</f>
        <v>9.6624999999999996</v>
      </c>
    </row>
    <row r="207" spans="2:5" x14ac:dyDescent="0.25">
      <c r="B207" s="3" t="s">
        <v>404</v>
      </c>
      <c r="C207" s="3" t="s">
        <v>405</v>
      </c>
      <c r="D207" s="1">
        <v>30</v>
      </c>
      <c r="E207" s="2">
        <f>Tabela225678910[[#This Row],[PRODUZIDAS]]*VLOOKUP(Tabela225678910[[#This Row],[SKU]],Tabela24[#All],9,0)</f>
        <v>29.084448160535121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Tabela225678910[[#This Row],[PRODUZIDAS]]*VLOOKUP(Tabela225678910[[#This Row],[SKU]],Tabela24[#All],9,0)</f>
        <v>19.324999999999999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42.5</v>
      </c>
      <c r="E234" s="2">
        <f>Tabela225678910[[#This Row],[PRODUZIDAS]]*VLOOKUP(Tabela225678910[[#This Row],[SKU]],Tabela24[#All],9,0)</f>
        <v>43.811428571428571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>
        <v>1</v>
      </c>
      <c r="E244" s="2">
        <f>Tabela225678910[[#This Row],[PRODUZIDAS]]*VLOOKUP(Tabela225678910[[#This Row],[SKU]],Tabela24[#All],9,0)</f>
        <v>1.0308571428571429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>
        <v>3</v>
      </c>
      <c r="E247" s="2">
        <f>Tabela225678910[[#This Row],[PRODUZIDAS]]*VLOOKUP(Tabela225678910[[#This Row],[SKU]],Tabela24[#All],9,0)</f>
        <v>3.0925714285714285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10</v>
      </c>
      <c r="E593" s="2">
        <f>Tabela225678910[[#This Row],[PRODUZIDAS]]*VLOOKUP(Tabela225678910[[#This Row],[SKU]],Tabela24[#All],9,0)</f>
        <v>10.30857142857143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>
        <v>50</v>
      </c>
      <c r="E596" s="2">
        <f>Tabela225678910[[#This Row],[PRODUZIDAS]]*VLOOKUP(Tabela225678910[[#This Row],[SKU]],Tabela24[#All],9,0)</f>
        <v>51.542857142857144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120</v>
      </c>
      <c r="E638" s="2">
        <f>Tabela225678910[[#This Row],[PRODUZIDAS]]*VLOOKUP(Tabela225678910[[#This Row],[SKU]],Tabela24[#All],9,0)</f>
        <v>115.94999999999999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487.97692482050411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10</v>
      </c>
      <c r="E11" s="2">
        <f>Tabela22567891011[[#This Row],[PRODUZIDAS]]*VLOOKUP(Tabela22567891011[[#This Row],[SKU]],Tabela24[#All],10,0)</f>
        <v>4.0869565217391299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33</v>
      </c>
      <c r="E24" s="2">
        <f>Tabela22567891011[[#This Row],[PRODUZIDAS]]*VLOOKUP(Tabela22567891011[[#This Row],[SKU]],Tabela24[#All],10,0)</f>
        <v>21.246575342465754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10</v>
      </c>
      <c r="E33" s="2">
        <f>Tabela22567891011[[#This Row],[PRODUZIDAS]]*VLOOKUP(Tabela22567891011[[#This Row],[SKU]],Tabela24[#All],10,0)</f>
        <v>6.4383561643835616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40</v>
      </c>
      <c r="E47" s="2">
        <f>Tabela22567891011[[#This Row],[PRODUZIDAS]]*VLOOKUP(Tabela22567891011[[#This Row],[SKU]],Tabela24[#All],10,0)</f>
        <v>29.358904109589034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>
        <v>10.5</v>
      </c>
      <c r="E64" s="2">
        <f>Tabela22567891011[[#This Row],[PRODUZIDAS]]*VLOOKUP(Tabela22567891011[[#This Row],[SKU]],Tabela24[#All],10,0)</f>
        <v>7.7067123287671215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20.5</v>
      </c>
      <c r="E71" s="2">
        <f>Tabela22567891011[[#This Row],[PRODUZIDAS]]*VLOOKUP(Tabela22567891011[[#This Row],[SKU]],Tabela24[#All],10,0)</f>
        <v>16.395899999999997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61.5</v>
      </c>
      <c r="E77" s="2">
        <f>Tabela22567891011[[#This Row],[PRODUZIDAS]]*VLOOKUP(Tabela22567891011[[#This Row],[SKU]],Tabela24[#All],10,0)</f>
        <v>49.187699999999992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39</v>
      </c>
      <c r="E110" s="2">
        <f>Tabela22567891011[[#This Row],[PRODUZIDAS]]*VLOOKUP(Tabela22567891011[[#This Row],[SKU]],Tabela24[#All],10,0)</f>
        <v>25.116</v>
      </c>
    </row>
    <row r="111" spans="2:5" x14ac:dyDescent="0.25">
      <c r="B111" s="3" t="s">
        <v>212</v>
      </c>
      <c r="C111" s="3" t="s">
        <v>213</v>
      </c>
      <c r="D111" s="1">
        <v>160.5</v>
      </c>
      <c r="E111" s="2">
        <f>Tabela22567891011[[#This Row],[PRODUZIDAS]]*VLOOKUP(Tabela22567891011[[#This Row],[SKU]],Tabela24[#All],10,0)</f>
        <v>103.36200000000001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>
        <v>4</v>
      </c>
      <c r="E113" s="2">
        <f>Tabela22567891011[[#This Row],[PRODUZIDAS]]*VLOOKUP(Tabela22567891011[[#This Row],[SKU]],Tabela24[#All],10,0)</f>
        <v>2.5760000000000001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112</v>
      </c>
      <c r="E200" s="2">
        <f>Tabela22567891011[[#This Row],[PRODUZIDAS]]*VLOOKUP(Tabela22567891011[[#This Row],[SKU]],Tabela24[#All],10,0)</f>
        <v>72.128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Tabela22567891011[[#This Row],[PRODUZIDAS]]*VLOOKUP(Tabela22567891011[[#This Row],[SKU]],Tabela24[#All],10,0)</f>
        <v>9.0183333333333309</v>
      </c>
    </row>
    <row r="207" spans="2:5" x14ac:dyDescent="0.25">
      <c r="B207" s="3" t="s">
        <v>404</v>
      </c>
      <c r="C207" s="3" t="s">
        <v>405</v>
      </c>
      <c r="D207" s="1">
        <v>23.5</v>
      </c>
      <c r="E207" s="2">
        <f>Tabela22567891011[[#This Row],[PRODUZIDAS]]*VLOOKUP(Tabela22567891011[[#This Row],[SKU]],Tabela24[#All],10,0)</f>
        <v>21.26396321070234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75</v>
      </c>
      <c r="E231" s="2">
        <f>Tabela22567891011[[#This Row],[PRODUZIDAS]]*VLOOKUP(Tabela22567891011[[#This Row],[SKU]],Tabela24[#All],10,0)</f>
        <v>86.978571428571428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Tabela22567891011[[#This Row],[PRODUZIDAS]]*VLOOKUP(Tabela22567891011[[#This Row],[SKU]],Tabela24[#All],10,0)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>
        <v>4</v>
      </c>
      <c r="E236" s="2">
        <f>Tabela22567891011[[#This Row],[PRODUZIDAS]]*VLOOKUP(Tabela22567891011[[#This Row],[SKU]],Tabela24[#All],10,0)</f>
        <v>4.6388571428571428</v>
      </c>
    </row>
    <row r="237" spans="2:5" x14ac:dyDescent="0.25">
      <c r="B237" s="3" t="s">
        <v>464</v>
      </c>
      <c r="C237" s="3" t="s">
        <v>465</v>
      </c>
      <c r="D237" s="1">
        <v>7</v>
      </c>
      <c r="E237" s="2">
        <f>Tabela22567891011[[#This Row],[PRODUZIDAS]]*VLOOKUP(Tabela22567891011[[#This Row],[SKU]],Tabela24[#All],10,0)</f>
        <v>8.1180000000000003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Tabela22567891011[[#This Row],[PRODUZIDAS]]*VLOOKUP(Tabela22567891011[[#This Row],[SKU]],Tabela24[#All],10,0)</f>
        <v>18.036666666666662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625.61936160327843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9.5</v>
      </c>
      <c r="E11" s="2">
        <f>Tabela2256789101112[[#This Row],[PRODUZIDAS]]*VLOOKUP(Tabela2256789101112[[#This Row],[SKU]],Tabela24[#All],11,0)</f>
        <v>7.118115942028985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20</v>
      </c>
      <c r="E22" s="2">
        <f>Tabela2256789101112[[#This Row],[PRODUZIDAS]]*VLOOKUP(Tabela2256789101112[[#This Row],[SKU]],Tabela24[#All],11,0)</f>
        <v>14.985507246376811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66.5</v>
      </c>
      <c r="E24" s="2">
        <f>Tabela2256789101112[[#This Row],[PRODUZIDAS]]*VLOOKUP(Tabela2256789101112[[#This Row],[SKU]],Tabela24[#All],11,0)</f>
        <v>51.378082191780813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6</v>
      </c>
      <c r="E48" s="2">
        <f>Tabela2256789101112[[#This Row],[PRODUZIDAS]]*VLOOKUP(Tabela2256789101112[[#This Row],[SKU]],Tabela24[#All],11,0)</f>
        <v>3.4767123287671229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Tabela2256789101112[[#This Row],[PRODUZIDAS]]*VLOOKUP(Tabela2256789101112[[#This Row],[SKU]],Tabela24[#All],11,0)</f>
        <v>17.383561643835613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Tabela2256789101112[[#This Row],[PRODUZIDAS]]*VLOOKUP(Tabela2256789101112[[#This Row],[SKU]],Tabela24[#All],11,0)</f>
        <v>2.8972602739726021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Tabela2256789101112[[#This Row],[PRODUZIDAS]]*VLOOKUP(Tabela2256789101112[[#This Row],[SKU]],Tabela24[#All],11,0)</f>
        <v>0.57945205479452044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>
        <v>9</v>
      </c>
      <c r="E61" s="2">
        <f>Tabela2256789101112[[#This Row],[PRODUZIDAS]]*VLOOKUP(Tabela2256789101112[[#This Row],[SKU]],Tabela24[#All],11,0)</f>
        <v>5.2150684931506843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20</v>
      </c>
      <c r="E71" s="2">
        <f>Tabela2256789101112[[#This Row],[PRODUZIDAS]]*VLOOKUP(Tabela2256789101112[[#This Row],[SKU]],Tabela24[#All],11,0)</f>
        <v>16.77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60.5</v>
      </c>
      <c r="E77" s="2">
        <f>Tabela2256789101112[[#This Row],[PRODUZIDAS]]*VLOOKUP(Tabela2256789101112[[#This Row],[SKU]],Tabela24[#All],11,0)</f>
        <v>50.729249999999993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39</v>
      </c>
      <c r="E110" s="2">
        <f>Tabela2256789101112[[#This Row],[PRODUZIDAS]]*VLOOKUP(Tabela2256789101112[[#This Row],[SKU]],Tabela24[#All],11,0)</f>
        <v>25.618320000000001</v>
      </c>
    </row>
    <row r="111" spans="2:5" x14ac:dyDescent="0.25">
      <c r="B111" s="3" t="s">
        <v>212</v>
      </c>
      <c r="C111" s="3" t="s">
        <v>213</v>
      </c>
      <c r="D111" s="1">
        <v>95</v>
      </c>
      <c r="E111" s="2">
        <f>Tabela2256789101112[[#This Row],[PRODUZIDAS]]*VLOOKUP(Tabela2256789101112[[#This Row],[SKU]],Tabela24[#All],11,0)</f>
        <v>62.403600000000004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4</v>
      </c>
      <c r="E113" s="2">
        <f>Tabela2256789101112[[#This Row],[PRODUZIDAS]]*VLOOKUP(Tabela2256789101112[[#This Row],[SKU]],Tabela24[#All],11,0)</f>
        <v>2.6275200000000001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47.5</v>
      </c>
      <c r="E146" s="2">
        <f>Tabela2256789101112[[#This Row],[PRODUZIDAS]]*VLOOKUP(Tabela2256789101112[[#This Row],[SKU]],Tabela24[#All],11,0)</f>
        <v>36.724285714285713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50</v>
      </c>
      <c r="E154" s="2">
        <f>Tabela2256789101112[[#This Row],[PRODUZIDAS]]*VLOOKUP(Tabela2256789101112[[#This Row],[SKU]],Tabela24[#All],11,0)</f>
        <v>38.657142857142858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70</v>
      </c>
      <c r="E200" s="2">
        <f>Tabela2256789101112[[#This Row],[PRODUZIDAS]]*VLOOKUP(Tabela2256789101112[[#This Row],[SKU]],Tabela24[#All],11,0)</f>
        <v>45.9816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Tabela2256789101112[[#This Row],[PRODUZIDAS]]*VLOOKUP(Tabela2256789101112[[#This Row],[SKU]],Tabela24[#All],11,0)</f>
        <v>7.0858333333333325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25</v>
      </c>
      <c r="E230" s="2">
        <f>Tabela2256789101112[[#This Row],[PRODUZIDAS]]*VLOOKUP(Tabela2256789101112[[#This Row],[SKU]],Tabela24[#All],11,0)</f>
        <v>19.328571428571429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Tabela2256789101112[[#This Row],[PRODUZIDAS]]*VLOOKUP(Tabela2256789101112[[#This Row],[SKU]],Tabela24[#All],11,0)</f>
        <v>1.5462857142857143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>
        <v>3</v>
      </c>
      <c r="E236" s="2">
        <f>Tabela2256789101112[[#This Row],[PRODUZIDAS]]*VLOOKUP(Tabela2256789101112[[#This Row],[SKU]],Tabela24[#All],11,0)</f>
        <v>2.3194285714285714</v>
      </c>
    </row>
    <row r="237" spans="2:5" x14ac:dyDescent="0.25">
      <c r="B237" s="3" t="s">
        <v>464</v>
      </c>
      <c r="C237" s="3" t="s">
        <v>465</v>
      </c>
      <c r="D237" s="1">
        <v>6.5</v>
      </c>
      <c r="E237" s="2">
        <f>Tabela2256789101112[[#This Row],[PRODUZIDAS]]*VLOOKUP(Tabela2256789101112[[#This Row],[SKU]],Tabela24[#All],11,0)</f>
        <v>5.0254285714285718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199</v>
      </c>
      <c r="E593" s="2">
        <f>Tabela2256789101112[[#This Row],[PRODUZIDAS]]*VLOOKUP(Tabela2256789101112[[#This Row],[SKU]],Tabela24[#All],11,0)</f>
        <v>153.85542857142858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60.5</v>
      </c>
      <c r="E632" s="2">
        <f>Tabela2256789101112[[#This Row],[PRODUZIDAS]]*VLOOKUP(Tabela2256789101112[[#This Row],[SKU]],Tabela24[#All],11,0)</f>
        <v>39.741239999999998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Tabela2256789101112[[#This Row],[PRODUZIDAS]]*VLOOKUP(Tabela2256789101112[[#This Row],[SKU]],Tabela24[#All],11,0)</f>
        <v>14.171666666666665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6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832.72351968291775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9.5</v>
      </c>
      <c r="E11" s="2">
        <f>Tabela225678910111213[[#This Row],[PRODUZIDAS]]*VLOOKUP(Tabela225678910111213[[#This Row],[SKU]],Tabela24[#All],12,0)</f>
        <v>11.000724637681159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20</v>
      </c>
      <c r="E22" s="2">
        <f>Tabela225678910111213[[#This Row],[PRODUZIDAS]]*VLOOKUP(Tabela225678910111213[[#This Row],[SKU]],Tabela24[#All],12,0)</f>
        <v>23.159420289855071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66.5</v>
      </c>
      <c r="E24" s="2">
        <f>Tabela225678910111213[[#This Row],[PRODUZIDAS]]*VLOOKUP(Tabela225678910111213[[#This Row],[SKU]],Tabela24[#All],12,0)</f>
        <v>72.785616438356158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15</v>
      </c>
      <c r="E30" s="2">
        <f>Tabela225678910111213[[#This Row],[PRODUZIDAS]]*VLOOKUP(Tabela225678910111213[[#This Row],[SKU]],Tabela24[#All],12,0)</f>
        <v>16.417808219178081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Tabela225678910111213[[#This Row],[PRODUZIDAS]]*VLOOKUP(Tabela225678910111213[[#This Row],[SKU]],Tabela24[#All],12,0)</f>
        <v>10.301369863013699</v>
      </c>
    </row>
    <row r="41" spans="2:5" x14ac:dyDescent="0.25">
      <c r="B41" s="3" t="s">
        <v>72</v>
      </c>
      <c r="C41" s="3" t="s">
        <v>73</v>
      </c>
      <c r="D41" s="1">
        <v>26</v>
      </c>
      <c r="E41" s="2">
        <f>Tabela225678910111213[[#This Row],[PRODUZIDAS]]*VLOOKUP(Tabela225678910111213[[#This Row],[SKU]],Tabela24[#All],12,0)</f>
        <v>26.783561643835615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Tabela225678910111213[[#This Row],[PRODUZIDAS]]*VLOOKUP(Tabela225678910111213[[#This Row],[SKU]],Tabela24[#All],12,0)</f>
        <v>2.0602739726027397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Tabela225678910111213[[#This Row],[PRODUZIDAS]]*VLOOKUP(Tabela225678910111213[[#This Row],[SKU]],Tabela24[#All],12,0)</f>
        <v>1.0301369863013699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Tabela225678910111213[[#This Row],[PRODUZIDAS]]*VLOOKUP(Tabela225678910111213[[#This Row],[SKU]],Tabela24[#All],12,0)</f>
        <v>6.1808219178082187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20</v>
      </c>
      <c r="E71" s="2">
        <f>Tabela225678910111213[[#This Row],[PRODUZIDAS]]*VLOOKUP(Tabela225678910111213[[#This Row],[SKU]],Tabela24[#All],12,0)</f>
        <v>21.929999999999996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19.5</v>
      </c>
      <c r="E77" s="2">
        <f>Tabela225678910111213[[#This Row],[PRODUZIDAS]]*VLOOKUP(Tabela225678910111213[[#This Row],[SKU]],Tabela24[#All],12,0)</f>
        <v>21.381749999999997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47</v>
      </c>
      <c r="E110" s="2">
        <f>Tabela225678910111213[[#This Row],[PRODUZIDAS]]*VLOOKUP(Tabela225678910111213[[#This Row],[SKU]],Tabela24[#All],12,0)</f>
        <v>51.45559999999999</v>
      </c>
    </row>
    <row r="111" spans="2:5" x14ac:dyDescent="0.25">
      <c r="B111" s="3" t="s">
        <v>212</v>
      </c>
      <c r="C111" s="3" t="s">
        <v>213</v>
      </c>
      <c r="D111" s="1">
        <v>80</v>
      </c>
      <c r="E111" s="2">
        <f>Tabela225678910111213[[#This Row],[PRODUZIDAS]]*VLOOKUP(Tabela225678910111213[[#This Row],[SKU]],Tabela24[#All],12,0)</f>
        <v>87.583999999999975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10.5</v>
      </c>
      <c r="E113" s="2">
        <f>Tabela225678910111213[[#This Row],[PRODUZIDAS]]*VLOOKUP(Tabela225678910111213[[#This Row],[SKU]],Tabela24[#All],12,0)</f>
        <v>11.495399999999998</v>
      </c>
    </row>
    <row r="114" spans="2:5" x14ac:dyDescent="0.25">
      <c r="B114" s="3" t="s">
        <v>218</v>
      </c>
      <c r="C114" s="3" t="s">
        <v>219</v>
      </c>
      <c r="D114" s="1">
        <v>34</v>
      </c>
      <c r="E114" s="2">
        <f>Tabela225678910111213[[#This Row],[PRODUZIDAS]]*VLOOKUP(Tabela225678910111213[[#This Row],[SKU]],Tabela24[#All],12,0)</f>
        <v>37.223199999999991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30</v>
      </c>
      <c r="E146" s="2">
        <f>Tabela225678910111213[[#This Row],[PRODUZIDAS]]*VLOOKUP(Tabela225678910111213[[#This Row],[SKU]],Tabela24[#All],12,0)</f>
        <v>32.858571428571423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46</v>
      </c>
      <c r="E150" s="2">
        <f>Tabela225678910111213[[#This Row],[PRODUZIDAS]]*VLOOKUP(Tabela225678910111213[[#This Row],[SKU]],Tabela24[#All],12,0)</f>
        <v>50.38314285714285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35</v>
      </c>
      <c r="E174" s="2">
        <f>Tabela225678910111213[[#This Row],[PRODUZIDAS]]*VLOOKUP(Tabela225678910111213[[#This Row],[SKU]],Tabela24[#All],12,0)</f>
        <v>38.334999999999994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Tabela225678910111213[[#This Row],[PRODUZIDAS]]*VLOOKUP(Tabela225678910111213[[#This Row],[SKU]],Tabela24[#All],12,0)</f>
        <v>21.895999999999994</v>
      </c>
    </row>
    <row r="194" spans="2:5" x14ac:dyDescent="0.25">
      <c r="B194" s="3" t="s">
        <v>378</v>
      </c>
      <c r="C194" s="3" t="s">
        <v>379</v>
      </c>
      <c r="D194" s="1">
        <v>60.5</v>
      </c>
      <c r="E194" s="2">
        <f>Tabela225678910111213[[#This Row],[PRODUZIDAS]]*VLOOKUP(Tabela225678910111213[[#This Row],[SKU]],Tabela24[#All],12,0)</f>
        <v>66.235399999999984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Tabela225678910111213[[#This Row],[PRODUZIDAS]]*VLOOKUP(Tabela225678910111213[[#This Row],[SKU]],Tabela24[#All],12,0)</f>
        <v>9.8531999999999975</v>
      </c>
    </row>
    <row r="197" spans="2:5" x14ac:dyDescent="0.25">
      <c r="B197" s="3" t="s">
        <v>384</v>
      </c>
      <c r="C197" s="3" t="s">
        <v>385</v>
      </c>
      <c r="D197" s="1">
        <v>86</v>
      </c>
      <c r="E197" s="2">
        <f>Tabela225678910111213[[#This Row],[PRODUZIDAS]]*VLOOKUP(Tabela225678910111213[[#This Row],[SKU]],Tabela24[#All],12,0)</f>
        <v>94.152799999999985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Tabela225678910111213[[#This Row],[PRODUZIDAS]]*VLOOKUP(Tabela225678910111213[[#This Row],[SKU]],Tabela24[#All],12,0)</f>
        <v>9.0183333333333309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1.5</v>
      </c>
      <c r="E208" s="2">
        <f>Tabela225678910111213[[#This Row],[PRODUZIDAS]]*VLOOKUP(Tabela225678910111213[[#This Row],[SKU]],Tabela24[#All],12,0)</f>
        <v>1.3527499999999997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30.5</v>
      </c>
      <c r="E230" s="2">
        <f>Tabela225678910111213[[#This Row],[PRODUZIDAS]]*VLOOKUP(Tabela225678910111213[[#This Row],[SKU]],Tabela24[#All],12,0)</f>
        <v>33.406214285714285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Tabela225678910111213[[#This Row],[PRODUZIDAS]]*VLOOKUP(Tabela225678910111213[[#This Row],[SKU]],Tabela24[#All],12,0)</f>
        <v>2.1905714285714284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>
        <v>3</v>
      </c>
      <c r="E236" s="2">
        <f>Tabela225678910111213[[#This Row],[PRODUZIDAS]]*VLOOKUP(Tabela225678910111213[[#This Row],[SKU]],Tabela24[#All],12,0)</f>
        <v>3.2858571428571426</v>
      </c>
    </row>
    <row r="237" spans="2:5" x14ac:dyDescent="0.25">
      <c r="B237" s="3" t="s">
        <v>464</v>
      </c>
      <c r="C237" s="3" t="s">
        <v>465</v>
      </c>
      <c r="D237" s="1">
        <v>6.5</v>
      </c>
      <c r="E237" s="2">
        <f>Tabela225678910111213[[#This Row],[PRODUZIDAS]]*VLOOKUP(Tabela225678910111213[[#This Row],[SKU]],Tabela24[#All],12,0)</f>
        <v>7.1193571428571421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27</v>
      </c>
      <c r="E593" s="2">
        <f>Tabela225678910111213[[#This Row],[PRODUZIDAS]]*VLOOKUP(Tabela225678910111213[[#This Row],[SKU]],Tabela24[#All],12,0)</f>
        <v>29.572714285714284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0.5</v>
      </c>
      <c r="E626" s="2">
        <f>Tabela225678910111213[[#This Row],[PRODUZIDAS]]*VLOOKUP(Tabela225678910111213[[#This Row],[SKU]],Tabela24[#All],12,0)</f>
        <v>0.54739999999999989</v>
      </c>
    </row>
    <row r="627" spans="2:5" x14ac:dyDescent="0.25">
      <c r="B627" s="3" t="s">
        <v>1244</v>
      </c>
      <c r="C627" s="3" t="s">
        <v>1245</v>
      </c>
      <c r="D627" s="1">
        <v>2.5</v>
      </c>
      <c r="E627" s="2">
        <f>Tabela225678910111213[[#This Row],[PRODUZIDAS]]*VLOOKUP(Tabela225678910111213[[#This Row],[SKU]],Tabela24[#All],12,0)</f>
        <v>2.7369999999999992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Tabela225678910111213[[#This Row],[PRODUZIDAS]]*VLOOKUP(Tabela225678910111213[[#This Row],[SKU]],Tabela24[#All],12,0)</f>
        <v>18.036666666666662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Tabela225678910111213[[#This Row],[PRODUZIDAS]]*VLOOKUP(Tabela225678910111213[[#This Row],[SKU]],Tabela24[#All],12,0)</f>
        <v>10.952857142857141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735.78299290393932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</v>
      </c>
      <c r="E10" s="2">
        <f>Tabela22567891011121314[[#This Row],[PRODUZIDAS]]*VLOOKUP(Tabela22567891011121314[[#This Row],[SKU]],Tabela24[#All],13,0)</f>
        <v>2.4521739130434783</v>
      </c>
    </row>
    <row r="11" spans="2:9" x14ac:dyDescent="0.25">
      <c r="B11" s="3" t="s">
        <v>12</v>
      </c>
      <c r="C11" s="3" t="s">
        <v>13</v>
      </c>
      <c r="D11" s="1">
        <v>9</v>
      </c>
      <c r="E11" s="2">
        <f>Tabela22567891011121314[[#This Row],[PRODUZIDAS]]*VLOOKUP(Tabela22567891011121314[[#This Row],[SKU]],Tabela24[#All],13,0)</f>
        <v>11.034782608695652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17</v>
      </c>
      <c r="E22" s="2">
        <f>Tabela22567891011121314[[#This Row],[PRODUZIDAS]]*VLOOKUP(Tabela22567891011121314[[#This Row],[SKU]],Tabela24[#All],13,0)</f>
        <v>20.843478260869567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26</v>
      </c>
      <c r="E41" s="2">
        <f>Tabela22567891011121314[[#This Row],[PRODUZIDAS]]*VLOOKUP(Tabela22567891011121314[[#This Row],[SKU]],Tabela24[#All],13,0)</f>
        <v>30.131506849315063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Tabela22567891011121314[[#This Row],[PRODUZIDAS]]*VLOOKUP(Tabela22567891011121314[[#This Row],[SKU]],Tabela24[#All],13,0)</f>
        <v>2.3178082191780818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Tabela22567891011121314[[#This Row],[PRODUZIDAS]]*VLOOKUP(Tabela22567891011121314[[#This Row],[SKU]],Tabela24[#All],13,0)</f>
        <v>1.1589041095890409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Tabela22567891011121314[[#This Row],[PRODUZIDAS]]*VLOOKUP(Tabela22567891011121314[[#This Row],[SKU]],Tabela24[#All],13,0)</f>
        <v>6.9534246575342458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6</v>
      </c>
      <c r="E71" s="2">
        <f>Tabela22567891011121314[[#This Row],[PRODUZIDAS]]*VLOOKUP(Tabela22567891011121314[[#This Row],[SKU]],Tabela24[#All],13,0)</f>
        <v>6.9659999999999993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Tabela22567891011121314[[#This Row],[PRODUZIDAS]]*VLOOKUP(Tabela22567891011121314[[#This Row],[SKU]],Tabela24[#All],13,0)</f>
        <v>22.058999999999997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29</v>
      </c>
      <c r="E110" s="2">
        <f>Tabela22567891011121314[[#This Row],[PRODUZIDAS]]*VLOOKUP(Tabela22567891011121314[[#This Row],[SKU]],Tabela24[#All],13,0)</f>
        <v>33.616799999999991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6</v>
      </c>
      <c r="E113" s="2">
        <f>Tabela22567891011121314[[#This Row],[PRODUZIDAS]]*VLOOKUP(Tabela22567891011121314[[#This Row],[SKU]],Tabela24[#All],13,0)</f>
        <v>6.9551999999999987</v>
      </c>
    </row>
    <row r="114" spans="2:5" x14ac:dyDescent="0.25">
      <c r="B114" s="3" t="s">
        <v>218</v>
      </c>
      <c r="C114" s="3" t="s">
        <v>219</v>
      </c>
      <c r="D114" s="1">
        <v>103</v>
      </c>
      <c r="E114" s="2">
        <f>Tabela22567891011121314[[#This Row],[PRODUZIDAS]]*VLOOKUP(Tabela22567891011121314[[#This Row],[SKU]],Tabela24[#All],13,0)</f>
        <v>119.39759999999998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Tabela22567891011121314[[#This Row],[PRODUZIDAS]]*VLOOKUP(Tabela22567891011121314[[#This Row],[SKU]],Tabela24[#All],13,0)</f>
        <v>2.3189999999999995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>
        <v>1</v>
      </c>
      <c r="E133" s="2">
        <f>Tabela22567891011121314[[#This Row],[PRODUZIDAS]]*VLOOKUP(Tabela22567891011121314[[#This Row],[SKU]],Tabela24[#All],13,0)</f>
        <v>1.1594999999999998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>
        <v>9</v>
      </c>
      <c r="E135" s="2">
        <f>Tabela22567891011121314[[#This Row],[PRODUZIDAS]]*VLOOKUP(Tabela22567891011121314[[#This Row],[SKU]],Tabela24[#All],13,0)</f>
        <v>10.435499999999998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>
        <v>5</v>
      </c>
      <c r="E141" s="2">
        <f>Tabela22567891011121314[[#This Row],[PRODUZIDAS]]*VLOOKUP(Tabela22567891011121314[[#This Row],[SKU]],Tabela24[#All],13,0)</f>
        <v>5.7974999999999985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</v>
      </c>
      <c r="E145" s="2">
        <f>Tabela22567891011121314[[#This Row],[PRODUZIDAS]]*VLOOKUP(Tabela22567891011121314[[#This Row],[SKU]],Tabela24[#All],13,0)</f>
        <v>1.1597142857142857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Tabela22567891011121314[[#This Row],[PRODUZIDAS]]*VLOOKUP(Tabela22567891011121314[[#This Row],[SKU]],Tabela24[#All],13,0)</f>
        <v>37.110857142857142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43</v>
      </c>
      <c r="E150" s="2">
        <f>Tabela22567891011121314[[#This Row],[PRODUZIDAS]]*VLOOKUP(Tabela22567891011121314[[#This Row],[SKU]],Tabela24[#All],13,0)</f>
        <v>49.867714285714285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3</v>
      </c>
      <c r="E152" s="2">
        <f>Tabela22567891011121314[[#This Row],[PRODUZIDAS]]*VLOOKUP(Tabela22567891011121314[[#This Row],[SKU]],Tabela24[#All],13,0)</f>
        <v>3.4791428571428571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12</v>
      </c>
      <c r="E174" s="2">
        <f>Tabela22567891011121314[[#This Row],[PRODUZIDAS]]*VLOOKUP(Tabela22567891011121314[[#This Row],[SKU]],Tabela24[#All],13,0)</f>
        <v>13.916571428571428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3</v>
      </c>
      <c r="E180" s="2">
        <f>Tabela22567891011121314[[#This Row],[PRODUZIDAS]]*VLOOKUP(Tabela22567891011121314[[#This Row],[SKU]],Tabela24[#All],13,0)</f>
        <v>3.4802999999999997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19</v>
      </c>
      <c r="E193" s="2">
        <f>Tabela22567891011121314[[#This Row],[PRODUZIDAS]]*VLOOKUP(Tabela22567891011121314[[#This Row],[SKU]],Tabela24[#All],13,0)</f>
        <v>22.024799999999995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Tabela22567891011121314[[#This Row],[PRODUZIDAS]]*VLOOKUP(Tabela22567891011121314[[#This Row],[SKU]],Tabela24[#All],13,0)</f>
        <v>57.959999999999987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Tabela22567891011121314[[#This Row],[PRODUZIDAS]]*VLOOKUP(Tabela22567891011121314[[#This Row],[SKU]],Tabela24[#All],13,0)</f>
        <v>10.432799999999999</v>
      </c>
    </row>
    <row r="197" spans="2:5" x14ac:dyDescent="0.25">
      <c r="B197" s="3" t="s">
        <v>384</v>
      </c>
      <c r="C197" s="3" t="s">
        <v>385</v>
      </c>
      <c r="D197" s="1">
        <v>2</v>
      </c>
      <c r="E197" s="2">
        <f>Tabela22567891011121314[[#This Row],[PRODUZIDAS]]*VLOOKUP(Tabela22567891011121314[[#This Row],[SKU]],Tabela24[#All],13,0)</f>
        <v>2.3183999999999996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</v>
      </c>
      <c r="E200" s="2">
        <f>Tabela22567891011121314[[#This Row],[PRODUZIDAS]]*VLOOKUP(Tabela22567891011121314[[#This Row],[SKU]],Tabela24[#All],13,0)</f>
        <v>1.1591999999999998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5</v>
      </c>
      <c r="E204" s="2">
        <f>Tabela22567891011121314[[#This Row],[PRODUZIDAS]]*VLOOKUP(Tabela22567891011121314[[#This Row],[SKU]],Tabela24[#All],13,0)</f>
        <v>5.7974999999999985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Tabela22567891011121314[[#This Row],[PRODUZIDAS]]*VLOOKUP(Tabela22567891011121314[[#This Row],[SKU]],Tabela24[#All],13,0)</f>
        <v>11.594999999999997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4</v>
      </c>
      <c r="E208" s="2">
        <f>Tabela22567891011121314[[#This Row],[PRODUZIDAS]]*VLOOKUP(Tabela22567891011121314[[#This Row],[SKU]],Tabela24[#All],13,0)</f>
        <v>4.637999999999999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Tabela22567891011121314[[#This Row],[PRODUZIDAS]]*VLOOKUP(Tabela22567891011121314[[#This Row],[SKU]],Tabela24[#All],13,0)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Tabela22567891011121314[[#This Row],[PRODUZIDAS]]*VLOOKUP(Tabela22567891011121314[[#This Row],[SKU]],Tabela24[#All],13,0)</f>
        <v>1.1594999999999998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27</v>
      </c>
      <c r="E593" s="2">
        <f>Tabela22567891011121314[[#This Row],[PRODUZIDAS]]*VLOOKUP(Tabela22567891011121314[[#This Row],[SKU]],Tabela24[#All],13,0)</f>
        <v>31.312285714285714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2</v>
      </c>
      <c r="E627" s="2">
        <f>Tabela22567891011121314[[#This Row],[PRODUZIDAS]]*VLOOKUP(Tabela22567891011121314[[#This Row],[SKU]],Tabela24[#All],13,0)</f>
        <v>2.3183999999999996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106</v>
      </c>
      <c r="E632" s="2">
        <f>Tabela22567891011121314[[#This Row],[PRODUZIDAS]]*VLOOKUP(Tabela22567891011121314[[#This Row],[SKU]],Tabela24[#All],13,0)</f>
        <v>122.87519999999998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11</v>
      </c>
      <c r="E636" s="2">
        <f>Tabela22567891011121314[[#This Row],[PRODUZIDAS]]*VLOOKUP(Tabela22567891011121314[[#This Row],[SKU]],Tabela24[#All],13,0)</f>
        <v>12.754499999999997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5</v>
      </c>
      <c r="E638" s="2">
        <f>Tabela22567891011121314[[#This Row],[PRODUZIDAS]]*VLOOKUP(Tabela22567891011121314[[#This Row],[SKU]],Tabela24[#All],13,0)</f>
        <v>5.7974999999999985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13</v>
      </c>
      <c r="E656" s="2">
        <f>Tabela22567891011121314[[#This Row],[PRODUZIDAS]]*VLOOKUP(Tabela22567891011121314[[#This Row],[SKU]],Tabela24[#All],13,0)</f>
        <v>15.076285714285714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Tabela22567891011121314[[#This Row],[PRODUZIDAS]]*VLOOKUP(Tabela22567891011121314[[#This Row],[SKU]],Tabela24[#All],13,0)</f>
        <v>11.597142857142856</v>
      </c>
    </row>
    <row r="658" spans="2:5" x14ac:dyDescent="0.25">
      <c r="B658" s="3" t="s">
        <v>1306</v>
      </c>
      <c r="C658" s="3" t="s">
        <v>1307</v>
      </c>
      <c r="D658" s="1">
        <v>19</v>
      </c>
      <c r="E658" s="2">
        <f>Tabela22567891011121314[[#This Row],[PRODUZIDAS]]*VLOOKUP(Tabela22567891011121314[[#This Row],[SKU]],Tabela24[#All],13,0)</f>
        <v>22.034571428571429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163.50733175643094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</v>
      </c>
      <c r="E10" s="2">
        <f>Tabela2256789101112131415[[#This Row],[PRODUZIDAS]]*VLOOKUP(Tabela2256789101112131415[[#This Row],[SKU]],Tabela24[#All],14,0)</f>
        <v>0.54492753623188406</v>
      </c>
    </row>
    <row r="11" spans="2:9" x14ac:dyDescent="0.25">
      <c r="B11" s="3" t="s">
        <v>12</v>
      </c>
      <c r="C11" s="3" t="s">
        <v>13</v>
      </c>
      <c r="D11" s="1">
        <v>9</v>
      </c>
      <c r="E11" s="2">
        <f>Tabela2256789101112131415[[#This Row],[PRODUZIDAS]]*VLOOKUP(Tabela2256789101112131415[[#This Row],[SKU]],Tabela24[#All],14,0)</f>
        <v>2.4521739130434783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17</v>
      </c>
      <c r="E22" s="2">
        <f>Tabela2256789101112131415[[#This Row],[PRODUZIDAS]]*VLOOKUP(Tabela2256789101112131415[[#This Row],[SKU]],Tabela24[#All],14,0)</f>
        <v>4.6318840579710141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26</v>
      </c>
      <c r="E41" s="2">
        <f>Tabela2256789101112131415[[#This Row],[PRODUZIDAS]]*VLOOKUP(Tabela2256789101112131415[[#This Row],[SKU]],Tabela24[#All],14,0)</f>
        <v>6.6958904109589037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Tabela2256789101112131415[[#This Row],[PRODUZIDAS]]*VLOOKUP(Tabela2256789101112131415[[#This Row],[SKU]],Tabela24[#All],14,0)</f>
        <v>0.51506849315068493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Tabela2256789101112131415[[#This Row],[PRODUZIDAS]]*VLOOKUP(Tabela2256789101112131415[[#This Row],[SKU]],Tabela24[#All],14,0)</f>
        <v>0.25753424657534246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6</v>
      </c>
      <c r="E62" s="2">
        <f>Tabela2256789101112131415[[#This Row],[PRODUZIDAS]]*VLOOKUP(Tabela2256789101112131415[[#This Row],[SKU]],Tabela24[#All],14,0)</f>
        <v>1.5452054794520547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6</v>
      </c>
      <c r="E71" s="2">
        <f>Tabela2256789101112131415[[#This Row],[PRODUZIDAS]]*VLOOKUP(Tabela2256789101112131415[[#This Row],[SKU]],Tabela24[#All],14,0)</f>
        <v>1.548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19</v>
      </c>
      <c r="E77" s="2">
        <f>Tabela2256789101112131415[[#This Row],[PRODUZIDAS]]*VLOOKUP(Tabela2256789101112131415[[#This Row],[SKU]],Tabela24[#All],14,0)</f>
        <v>4.9020000000000001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29</v>
      </c>
      <c r="E110" s="2">
        <f>Tabela2256789101112131415[[#This Row],[PRODUZIDAS]]*VLOOKUP(Tabela2256789101112131415[[#This Row],[SKU]],Tabela24[#All],14,0)</f>
        <v>7.4703999999999997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6</v>
      </c>
      <c r="E113" s="2">
        <f>Tabela2256789101112131415[[#This Row],[PRODUZIDAS]]*VLOOKUP(Tabela2256789101112131415[[#This Row],[SKU]],Tabela24[#All],14,0)</f>
        <v>1.5455999999999999</v>
      </c>
    </row>
    <row r="114" spans="2:5" x14ac:dyDescent="0.25">
      <c r="B114" s="3" t="s">
        <v>218</v>
      </c>
      <c r="C114" s="3" t="s">
        <v>219</v>
      </c>
      <c r="D114" s="1">
        <v>103</v>
      </c>
      <c r="E114" s="2">
        <f>Tabela2256789101112131415[[#This Row],[PRODUZIDAS]]*VLOOKUP(Tabela2256789101112131415[[#This Row],[SKU]],Tabela24[#All],14,0)</f>
        <v>26.532799999999998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Tabela2256789101112131415[[#This Row],[PRODUZIDAS]]*VLOOKUP(Tabela2256789101112131415[[#This Row],[SKU]],Tabela24[#All],14,0)</f>
        <v>0.51533333333333331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>
        <v>1</v>
      </c>
      <c r="E133" s="2">
        <f>Tabela2256789101112131415[[#This Row],[PRODUZIDAS]]*VLOOKUP(Tabela2256789101112131415[[#This Row],[SKU]],Tabela24[#All],14,0)</f>
        <v>0.25766666666666665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>
        <v>9</v>
      </c>
      <c r="E135" s="2">
        <f>Tabela2256789101112131415[[#This Row],[PRODUZIDAS]]*VLOOKUP(Tabela2256789101112131415[[#This Row],[SKU]],Tabela24[#All],14,0)</f>
        <v>2.319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>
        <v>5</v>
      </c>
      <c r="E141" s="2">
        <f>Tabela2256789101112131415[[#This Row],[PRODUZIDAS]]*VLOOKUP(Tabela2256789101112131415[[#This Row],[SKU]],Tabela24[#All],14,0)</f>
        <v>1.2883333333333333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</v>
      </c>
      <c r="E145" s="2">
        <f>Tabela2256789101112131415[[#This Row],[PRODUZIDAS]]*VLOOKUP(Tabela2256789101112131415[[#This Row],[SKU]],Tabela24[#All],14,0)</f>
        <v>0.25771428571428573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Tabela2256789101112131415[[#This Row],[PRODUZIDAS]]*VLOOKUP(Tabela2256789101112131415[[#This Row],[SKU]],Tabela24[#All],14,0)</f>
        <v>8.2468571428571433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43</v>
      </c>
      <c r="E150" s="2">
        <f>Tabela2256789101112131415[[#This Row],[PRODUZIDAS]]*VLOOKUP(Tabela2256789101112131415[[#This Row],[SKU]],Tabela24[#All],14,0)</f>
        <v>11.081714285714286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3</v>
      </c>
      <c r="E152" s="2">
        <f>Tabela2256789101112131415[[#This Row],[PRODUZIDAS]]*VLOOKUP(Tabela2256789101112131415[[#This Row],[SKU]],Tabela24[#All],14,0)</f>
        <v>0.77314285714285713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12</v>
      </c>
      <c r="E174" s="2">
        <f>Tabela2256789101112131415[[#This Row],[PRODUZIDAS]]*VLOOKUP(Tabela2256789101112131415[[#This Row],[SKU]],Tabela24[#All],14,0)</f>
        <v>3.0925714285714285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3</v>
      </c>
      <c r="E180" s="2">
        <f>Tabela2256789101112131415[[#This Row],[PRODUZIDAS]]*VLOOKUP(Tabela2256789101112131415[[#This Row],[SKU]],Tabela24[#All],14,0)</f>
        <v>0.77340000000000031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19</v>
      </c>
      <c r="E193" s="2">
        <f>Tabela2256789101112131415[[#This Row],[PRODUZIDAS]]*VLOOKUP(Tabela2256789101112131415[[#This Row],[SKU]],Tabela24[#All],14,0)</f>
        <v>4.8944000000000001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Tabela2256789101112131415[[#This Row],[PRODUZIDAS]]*VLOOKUP(Tabela2256789101112131415[[#This Row],[SKU]],Tabela24[#All],14,0)</f>
        <v>12.879999999999999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9</v>
      </c>
      <c r="E196" s="2">
        <f>Tabela2256789101112131415[[#This Row],[PRODUZIDAS]]*VLOOKUP(Tabela2256789101112131415[[#This Row],[SKU]],Tabela24[#All],14,0)</f>
        <v>2.3184</v>
      </c>
    </row>
    <row r="197" spans="2:5" x14ac:dyDescent="0.25">
      <c r="B197" s="3" t="s">
        <v>384</v>
      </c>
      <c r="C197" s="3" t="s">
        <v>385</v>
      </c>
      <c r="D197" s="1">
        <v>2</v>
      </c>
      <c r="E197" s="2">
        <f>Tabela2256789101112131415[[#This Row],[PRODUZIDAS]]*VLOOKUP(Tabela2256789101112131415[[#This Row],[SKU]],Tabela24[#All],14,0)</f>
        <v>0.51519999999999999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</v>
      </c>
      <c r="E200" s="2">
        <f>Tabela2256789101112131415[[#This Row],[PRODUZIDAS]]*VLOOKUP(Tabela2256789101112131415[[#This Row],[SKU]],Tabela24[#All],14,0)</f>
        <v>0.2576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5</v>
      </c>
      <c r="E204" s="2">
        <f>Tabela2256789101112131415[[#This Row],[PRODUZIDAS]]*VLOOKUP(Tabela2256789101112131415[[#This Row],[SKU]],Tabela24[#All],14,0)</f>
        <v>1.2883333333333333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10</v>
      </c>
      <c r="E206" s="2">
        <f>Tabela2256789101112131415[[#This Row],[PRODUZIDAS]]*VLOOKUP(Tabela2256789101112131415[[#This Row],[SKU]],Tabela24[#All],14,0)</f>
        <v>2.5766666666666667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4</v>
      </c>
      <c r="E208" s="2">
        <f>Tabela2256789101112131415[[#This Row],[PRODUZIDAS]]*VLOOKUP(Tabela2256789101112131415[[#This Row],[SKU]],Tabela24[#All],14,0)</f>
        <v>1.0306666666666666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Tabela2256789101112131415[[#This Row],[PRODUZIDAS]]*VLOOKUP(Tabela2256789101112131415[[#This Row],[SKU]],Tabela24[#All],14,0)</f>
        <v>0.51542857142857146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Tabela2256789101112131415[[#This Row],[PRODUZIDAS]]*VLOOKUP(Tabela2256789101112131415[[#This Row],[SKU]],Tabela24[#All],14,0)</f>
        <v>0.25766666666666665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27</v>
      </c>
      <c r="E593" s="2">
        <f>Tabela2256789101112131415[[#This Row],[PRODUZIDAS]]*VLOOKUP(Tabela2256789101112131415[[#This Row],[SKU]],Tabela24[#All],14,0)</f>
        <v>6.9582857142857151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2</v>
      </c>
      <c r="E627" s="2">
        <f>Tabela2256789101112131415[[#This Row],[PRODUZIDAS]]*VLOOKUP(Tabela2256789101112131415[[#This Row],[SKU]],Tabela24[#All],14,0)</f>
        <v>0.51519999999999999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106</v>
      </c>
      <c r="E632" s="2">
        <f>Tabela2256789101112131415[[#This Row],[PRODUZIDAS]]*VLOOKUP(Tabela2256789101112131415[[#This Row],[SKU]],Tabela24[#All],14,0)</f>
        <v>27.305599999999998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11</v>
      </c>
      <c r="E636" s="2">
        <f>Tabela2256789101112131415[[#This Row],[PRODUZIDAS]]*VLOOKUP(Tabela2256789101112131415[[#This Row],[SKU]],Tabela24[#All],14,0)</f>
        <v>2.8343333333333334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5</v>
      </c>
      <c r="E638" s="2">
        <f>Tabela2256789101112131415[[#This Row],[PRODUZIDAS]]*VLOOKUP(Tabela2256789101112131415[[#This Row],[SKU]],Tabela24[#All],14,0)</f>
        <v>1.2883333333333333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13</v>
      </c>
      <c r="E656" s="2">
        <f>Tabela2256789101112131415[[#This Row],[PRODUZIDAS]]*VLOOKUP(Tabela2256789101112131415[[#This Row],[SKU]],Tabela24[#All],14,0)</f>
        <v>3.3502857142857145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Tabela2256789101112131415[[#This Row],[PRODUZIDAS]]*VLOOKUP(Tabela2256789101112131415[[#This Row],[SKU]],Tabela24[#All],14,0)</f>
        <v>2.5771428571428574</v>
      </c>
    </row>
    <row r="658" spans="2:5" x14ac:dyDescent="0.25">
      <c r="B658" s="3" t="s">
        <v>1306</v>
      </c>
      <c r="C658" s="3" t="s">
        <v>1307</v>
      </c>
      <c r="D658" s="1">
        <v>19</v>
      </c>
      <c r="E658" s="2">
        <f>Tabela2256789101112131415[[#This Row],[PRODUZIDAS]]*VLOOKUP(Tabela2256789101112131415[[#This Row],[SKU]],Tabela24[#All],14,0)</f>
        <v>4.8965714285714288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2025-05-08T17:05:03Z</dcterms:modified>
</cp:coreProperties>
</file>