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952D6C54-29D0-44E1-8B80-26410CDFB476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<sst xmlns="http://schemas.openxmlformats.org/spreadsheetml/2006/main" count="26032" uniqueCount="1899">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</sst>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45775</v>
      </c>
      <c r="C2" s="31"/>
      <c r="D2" s="33">
        <f>SUM(Tabela15[VALOR])</f>
        <v>5669.2154036819657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199.30477566506551</v>
      </c>
      <c r="D7" s="26"/>
      <c r="E7" s="26">
        <f>Tabela15[[#This Row],[VALOR]]-Tabela15[[#This Row],[Custo Setor]]</f>
        <v>199.30477566506551</v>
      </c>
    </row>
    <row r="8" spans="2:5" x14ac:dyDescent="0.25">
      <c r="B8" t="s">
        <v>1883</v>
      </c>
      <c r="C8" s="21">
        <f t="array" ref="C8">'2 - CORTE VOIL'!G4</f>
        <v>418.66937682926823</v>
      </c>
      <c r="D8" s="26"/>
      <c r="E8" s="26">
        <f>Tabela15[[#This Row],[VALOR]]-Tabela15[[#This Row],[Custo Setor]]</f>
        <v>418.66937682926823</v>
      </c>
    </row>
    <row r="9" spans="2:5" x14ac:dyDescent="0.25">
      <c r="B9" t="s">
        <v>1885</v>
      </c>
      <c r="C9" s="21">
        <f t="array" ref="C9">'3 - BAINHA CONTINUA'!G4</f>
        <v>259.34875799999998</v>
      </c>
      <c r="D9" s="26"/>
      <c r="E9" s="26">
        <f>Tabela15[[#This Row],[VALOR]]-Tabela15[[#This Row],[Custo Setor]]</f>
        <v>259.34875799999998</v>
      </c>
    </row>
    <row r="10" spans="2:5" x14ac:dyDescent="0.25">
      <c r="B10" t="s">
        <v>1884</v>
      </c>
      <c r="C10" s="21">
        <f t="array" ref="C10">'4 - BARRADO'!G4</f>
        <v>346.65922270615567</v>
      </c>
      <c r="D10" s="26"/>
      <c r="E10" s="26">
        <f>Tabela15[[#This Row],[VALOR]]-Tabela15[[#This Row],[Custo Setor]]</f>
        <v>346.65922270615567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17.950909090909089</v>
      </c>
      <c r="D12" s="26"/>
      <c r="E12" s="26">
        <f>Tabela15[[#This Row],[VALOR]]-Tabela15[[#This Row],[Custo Setor]]</f>
        <v>17.950909090909089</v>
      </c>
    </row>
    <row r="13" spans="2:5" x14ac:dyDescent="0.25">
      <c r="B13" t="s">
        <v>1888</v>
      </c>
      <c r="C13" s="21">
        <f t="array" ref="C13">'7 - PALETEIRA'!G4</f>
        <v>566.26808390410963</v>
      </c>
      <c r="D13" s="26"/>
      <c r="E13" s="26">
        <f>Tabela15[[#This Row],[VALOR]]-Tabela15[[#This Row],[Custo Setor]]</f>
        <v>566.26808390410963</v>
      </c>
    </row>
    <row r="14" spans="2:5" x14ac:dyDescent="0.25">
      <c r="B14" t="s">
        <v>1889</v>
      </c>
      <c r="C14" s="21">
        <f>'8 - ACABAMENTO'!G4</f>
        <v>950.58199396607938</v>
      </c>
      <c r="D14" s="26"/>
      <c r="E14" s="26">
        <f>Tabela15[[#This Row],[VALOR]]-Tabela15[[#This Row],[Custo Setor]]</f>
        <v>950.58199396607938</v>
      </c>
    </row>
    <row r="15" spans="2:5" x14ac:dyDescent="0.25">
      <c r="B15" t="s">
        <v>1890</v>
      </c>
      <c r="C15" s="21">
        <f t="array" ref="C15">'9 - FURO'!G4</f>
        <v>862.76559090332717</v>
      </c>
      <c r="D15" s="26"/>
      <c r="E15" s="26">
        <f>Tabela15[[#This Row],[VALOR]]-Tabela15[[#This Row],[Custo Setor]]</f>
        <v>862.76559090332717</v>
      </c>
    </row>
    <row r="16" spans="2:5" x14ac:dyDescent="0.25">
      <c r="B16" t="s">
        <v>1891</v>
      </c>
      <c r="C16" s="21">
        <f t="array" ref="C16">'10 - ILHOS'!G4</f>
        <v>1108.090946463205</v>
      </c>
      <c r="D16" s="26"/>
      <c r="E16" s="26">
        <f>Tabela15[[#This Row],[VALOR]]-Tabela15[[#This Row],[Custo Setor]]</f>
        <v>1108.090946463205</v>
      </c>
    </row>
    <row r="17" spans="2:5" x14ac:dyDescent="0.25">
      <c r="B17" t="s">
        <v>1892</v>
      </c>
      <c r="C17" s="21">
        <f t="array" ref="C17">'11 - DOBRA'!G4</f>
        <v>768.74379230769216</v>
      </c>
      <c r="D17" s="26"/>
      <c r="E17" s="26">
        <f>Tabela15[[#This Row],[VALOR]]-Tabela15[[#This Row],[Custo Setor]]</f>
        <v>768.74379230769216</v>
      </c>
    </row>
    <row r="18" spans="2:5" x14ac:dyDescent="0.25">
      <c r="B18" t="s">
        <v>1893</v>
      </c>
      <c r="C18" s="21">
        <f t="array" ref="C18">'12 - EMBALAGEM'!G4</f>
        <v>170.83195384615382</v>
      </c>
      <c r="D18" s="26"/>
      <c r="E18" s="26">
        <f>Tabela15[[#This Row],[VALOR]]-Tabela15[[#This Row],[Custo Setor]]</f>
        <v>170.83195384615382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5669.2154036819657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3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199.30477566506551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>
        <v>14</v>
      </c>
      <c r="E24" s="2">
        <f>Tabela2[[#This Row],[PRODUZIDAS]]*VLOOKUP(Tabela2[[#This Row],[SKU]],Tabela24[#All],3,0)</f>
        <v>3.6054794520547944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>
        <v>10</v>
      </c>
      <c r="E50" s="2">
        <f>Tabela2[[#This Row],[PRODUZIDAS]]*VLOOKUP(Tabela2[[#This Row],[SKU]],Tabela24[#All],3,0)</f>
        <v>2.7041095890410953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Tabela2[[#This Row],[PRODUZIDAS]]*VLOOKUP(Tabela2[[#This Row],[SKU]],Tabela24[#All],3,0)</f>
        <v>2.7041095890410953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Tabela2[[#This Row],[PRODUZIDAS]]*VLOOKUP(Tabela2[[#This Row],[SKU]],Tabela24[#All],3,0)</f>
        <v>2.7041095890410953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>
        <v>34</v>
      </c>
      <c r="E68" s="2">
        <f>Tabela2[[#This Row],[PRODUZIDAS]]*VLOOKUP(Tabela2[[#This Row],[SKU]],Tabela24[#All],3,0)</f>
        <v>9.2105999999999995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22</v>
      </c>
      <c r="E75" s="2">
        <f>Tabela2[[#This Row],[PRODUZIDAS]]*VLOOKUP(Tabela2[[#This Row],[SKU]],Tabela24[#All],3,0)</f>
        <v>5.9597999999999995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>
        <v>3</v>
      </c>
      <c r="E113" s="2">
        <f>Tabela2[[#This Row],[PRODUZIDAS]]*VLOOKUP(Tabela2[[#This Row],[SKU]],Tabela24[#All],3,0)</f>
        <v>0.46367999999999993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>
        <v>180</v>
      </c>
      <c r="E146" s="2">
        <f>Tabela2[[#This Row],[PRODUZIDAS]]*VLOOKUP(Tabela2[[#This Row],[SKU]],Tabela24[#All],3,0)</f>
        <v>57.985714285714295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>
        <v>5</v>
      </c>
      <c r="E219" s="2">
        <f>Tabela2[[#This Row],[PRODUZIDAS]]*VLOOKUP(Tabela2[[#This Row],[SKU]],Tabela24[#All],3,0)</f>
        <v>1.6104166666666666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>
        <v>1</v>
      </c>
      <c r="E234" s="2">
        <f>Tabela2[[#This Row],[PRODUZIDAS]]*VLOOKUP(Tabela2[[#This Row],[SKU]],Tabela24[#All],3,0)</f>
        <v>0.32214285714285718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>
        <v>18</v>
      </c>
      <c r="E285" s="2">
        <f>Tabela2[[#This Row],[PRODUZIDAS]]*VLOOKUP(Tabela2[[#This Row],[SKU]],Tabela24[#All],3,0)</f>
        <v>14.795999999999998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>
        <v>4</v>
      </c>
      <c r="E303" s="2">
        <f>Tabela2[[#This Row],[PRODUZIDAS]]*VLOOKUP(Tabela2[[#This Row],[SKU]],Tabela24[#All],3,0)</f>
        <v>3.8181818181818179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>
        <v>11</v>
      </c>
      <c r="E446" s="2">
        <f>Tabela2[[#This Row],[PRODUZIDAS]]*VLOOKUP(Tabela2[[#This Row],[SKU]],Tabela24[#All],3,0)</f>
        <v>10.406000000000002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>
        <v>5</v>
      </c>
      <c r="E520" s="2">
        <f>Tabela2[[#This Row],[PRODUZIDAS]]*VLOOKUP(Tabela2[[#This Row],[SKU]],Tabela24[#All],3,0)</f>
        <v>4.794999999999999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>
        <v>4</v>
      </c>
      <c r="E538" s="2">
        <f>Tabela2[[#This Row],[PRODUZIDAS]]*VLOOKUP(Tabela2[[#This Row],[SKU]],Tabela24[#All],3,0)</f>
        <v>3.8181818181818179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>
        <v>2</v>
      </c>
      <c r="E566" s="2">
        <f>Tabela2[[#This Row],[PRODUZIDAS]]*VLOOKUP(Tabela2[[#This Row],[SKU]],Tabela24[#All],3,0)</f>
        <v>0.64416666666666667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>
        <v>3</v>
      </c>
      <c r="E576" s="2">
        <f>Tabela2[[#This Row],[PRODUZIDAS]]*VLOOKUP(Tabela2[[#This Row],[SKU]],Tabela24[#All],3,0)</f>
        <v>0.96625000000000005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>
        <v>13</v>
      </c>
      <c r="E578" s="2">
        <f>Tabela2[[#This Row],[PRODUZIDAS]]*VLOOKUP(Tabela2[[#This Row],[SKU]],Tabela24[#All],3,0)</f>
        <v>4.1870833333333337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>
        <v>5</v>
      </c>
      <c r="E581" s="2">
        <f>Tabela2[[#This Row],[PRODUZIDAS]]*VLOOKUP(Tabela2[[#This Row],[SKU]],Tabela24[#All],3,0)</f>
        <v>1.6104166666666666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>
        <v>21</v>
      </c>
      <c r="E636" s="2">
        <f>Tabela2[[#This Row],[PRODUZIDAS]]*VLOOKUP(Tabela2[[#This Row],[SKU]],Tabela24[#All],3,0)</f>
        <v>6.7637499999999999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>
        <v>187</v>
      </c>
      <c r="E638" s="2">
        <f>Tabela2[[#This Row],[PRODUZIDAS]]*VLOOKUP(Tabela2[[#This Row],[SKU]],Tabela24[#All],3,0)</f>
        <v>60.229583333333331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241" workbookViewId="0">
      <selection activeCell="D260" sqref="D26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418.66937682926823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>
        <v>209.5</v>
      </c>
      <c r="E108" s="2">
        <f>Tabela225[[#This Row],[PRODUZIDAS]]*VLOOKUP(Tabela225[[#This Row],[SKU]],Tabela24[#All],4,0)</f>
        <v>113.33112</v>
      </c>
    </row>
    <row r="109" spans="2:5" x14ac:dyDescent="0.25">
      <c r="B109" s="3" t="s">
        <v>208</v>
      </c>
      <c r="C109" s="3" t="s">
        <v>209</v>
      </c>
      <c r="D109" s="1">
        <v>113.5</v>
      </c>
      <c r="E109" s="2">
        <f>Tabela225[[#This Row],[PRODUZIDAS]]*VLOOKUP(Tabela225[[#This Row],[SKU]],Tabela24[#All],4,0)</f>
        <v>61.398960000000002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>
        <v>98</v>
      </c>
      <c r="E144" s="2">
        <f>Tabela225[[#This Row],[PRODUZIDAS]]*VLOOKUP(Tabela225[[#This Row],[SKU]],Tabela24[#All],4,0)</f>
        <v>145.22199999999998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107</v>
      </c>
      <c r="E192" s="2">
        <f>Tabela225[[#This Row],[PRODUZIDAS]]*VLOOKUP(Tabela225[[#This Row],[SKU]],Tabela24[#All],4,0)</f>
        <v>57.882719999999999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>
        <v>15</v>
      </c>
      <c r="E259" s="2">
        <f>Tabela225[[#This Row],[PRODUZIDAS]]*VLOOKUP(Tabela225[[#This Row],[SKU]],Tabela24[#All],4,0)</f>
        <v>21.692926829268295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>
        <v>16.5</v>
      </c>
      <c r="E266" s="2">
        <f>Tabela225[[#This Row],[PRODUZIDAS]]*VLOOKUP(Tabela225[[#This Row],[SKU]],Tabela24[#All],4,0)</f>
        <v>19.141649999999998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77" workbookViewId="0">
      <selection activeCell="C204" sqref="C20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259.34875799999998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>
        <v>215.45</v>
      </c>
      <c r="E108" s="2">
        <f>Tabela2256[[#This Row],[PRODUZIDAS]]*VLOOKUP(Tabela2256[[#This Row],[SKU]],Tabela24[#All],5,0)</f>
        <v>27.749959999999998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>
        <v>65.45</v>
      </c>
      <c r="E110" s="2">
        <f>Tabela2256[[#This Row],[PRODUZIDAS]]*VLOOKUP(Tabela2256[[#This Row],[SKU]],Tabela24[#All],5,0)</f>
        <v>8.4299599999999995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>
        <v>81.81</v>
      </c>
      <c r="E112" s="2">
        <f>Tabela2256[[#This Row],[PRODUZIDAS]]*VLOOKUP(Tabela2256[[#This Row],[SKU]],Tabela24[#All],5,0)</f>
        <v>10.537128000000001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65.819999999999993</v>
      </c>
      <c r="E144" s="2">
        <f>Tabela2256[[#This Row],[PRODUZIDAS]]*VLOOKUP(Tabela2256[[#This Row],[SKU]],Tabela24[#All],5,0)</f>
        <v>29.684819999999998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>
        <v>25.83</v>
      </c>
      <c r="E146" s="2">
        <f>Tabela2256[[#This Row],[PRODUZIDAS]]*VLOOKUP(Tabela2256[[#This Row],[SKU]],Tabela24[#All],5,0)</f>
        <v>11.649329999999999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>
        <v>395.45</v>
      </c>
      <c r="E192" s="2">
        <f>Tabela2256[[#This Row],[PRODUZIDAS]]*VLOOKUP(Tabela2256[[#This Row],[SKU]],Tabela24[#All],5,0)</f>
        <v>50.933959999999999</v>
      </c>
    </row>
    <row r="193" spans="2:5" x14ac:dyDescent="0.25">
      <c r="B193" s="3" t="s">
        <v>376</v>
      </c>
      <c r="C193" s="3" t="s">
        <v>377</v>
      </c>
      <c r="D193" s="1">
        <v>85.9</v>
      </c>
      <c r="E193" s="2">
        <f>Tabela2256[[#This Row],[PRODUZIDAS]]*VLOOKUP(Tabela2256[[#This Row],[SKU]],Tabela24[#All],5,0)</f>
        <v>11.063920000000001</v>
      </c>
    </row>
    <row r="194" spans="2:5" x14ac:dyDescent="0.25">
      <c r="B194" s="3" t="s">
        <v>378</v>
      </c>
      <c r="C194" s="3" t="s">
        <v>379</v>
      </c>
      <c r="D194" s="1">
        <v>106.36</v>
      </c>
      <c r="E194" s="2">
        <f>Tabela2256[[#This Row],[PRODUZIDAS]]*VLOOKUP(Tabela2256[[#This Row],[SKU]],Tabela24[#All],5,0)</f>
        <v>13.699168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>
        <v>81.81</v>
      </c>
      <c r="E196" s="2">
        <f>Tabela2256[[#This Row],[PRODUZIDAS]]*VLOOKUP(Tabela2256[[#This Row],[SKU]],Tabela24[#All],5,0)</f>
        <v>10.537128000000001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>
        <v>116.36</v>
      </c>
      <c r="E199" s="2">
        <f>Tabela2256[[#This Row],[PRODUZIDAS]]*VLOOKUP(Tabela2256[[#This Row],[SKU]],Tabela24[#All],5,0)</f>
        <v>14.987168</v>
      </c>
    </row>
    <row r="200" spans="2:5" x14ac:dyDescent="0.25">
      <c r="B200" s="3" t="s">
        <v>390</v>
      </c>
      <c r="C200" s="3" t="s">
        <v>391</v>
      </c>
      <c r="D200" s="1">
        <v>145.9</v>
      </c>
      <c r="E200" s="2">
        <f>Tabela2256[[#This Row],[PRODUZIDAS]]*VLOOKUP(Tabela2256[[#This Row],[SKU]],Tabela24[#All],5,0)</f>
        <v>18.791920000000001</v>
      </c>
    </row>
    <row r="201" spans="2:5" x14ac:dyDescent="0.25">
      <c r="B201" s="3" t="s">
        <v>392</v>
      </c>
      <c r="C201" s="3" t="s">
        <v>393</v>
      </c>
      <c r="D201" s="1">
        <v>334.54</v>
      </c>
      <c r="E201" s="2">
        <f>Tabela2256[[#This Row],[PRODUZIDAS]]*VLOOKUP(Tabela2256[[#This Row],[SKU]],Tabela24[#All],5,0)</f>
        <v>43.088751999999999</v>
      </c>
    </row>
    <row r="202" spans="2:5" x14ac:dyDescent="0.25">
      <c r="B202" s="3" t="s">
        <v>394</v>
      </c>
      <c r="C202" s="3" t="s">
        <v>395</v>
      </c>
      <c r="D202" s="1">
        <v>63.63</v>
      </c>
      <c r="E202" s="2">
        <f>Tabela2256[[#This Row],[PRODUZIDAS]]*VLOOKUP(Tabela2256[[#This Row],[SKU]],Tabela24[#All],5,0)</f>
        <v>8.1955439999999999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71" workbookViewId="0">
      <selection activeCell="D260" sqref="D26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346.65922270615567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>
        <v>81</v>
      </c>
      <c r="E109" s="2">
        <f>Tabela22567[[#This Row],[PRODUZIDAS]]*VLOOKUP(Tabela22567[[#This Row],[SKU]],Tabela24[#All],6,0)</f>
        <v>93.895199999999988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9</v>
      </c>
      <c r="E192" s="2">
        <f>Tabela22567[[#This Row],[PRODUZIDAS]]*VLOOKUP(Tabela22567[[#This Row],[SKU]],Tabela24[#All],6,0)</f>
        <v>10.432799999999999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38.5</v>
      </c>
      <c r="E203" s="2">
        <f>Tabela22567[[#This Row],[PRODUZIDAS]]*VLOOKUP(Tabela22567[[#This Row],[SKU]],Tabela24[#All],6,0)</f>
        <v>49.600833333333334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>
        <v>43.5</v>
      </c>
      <c r="E210" s="2">
        <f>Tabela22567[[#This Row],[PRODUZIDAS]]*VLOOKUP(Tabela22567[[#This Row],[SKU]],Tabela24[#All],6,0)</f>
        <v>56.042499999999997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>
        <v>70.5</v>
      </c>
      <c r="E227" s="2">
        <f>Tabela22567[[#This Row],[PRODUZIDAS]]*VLOOKUP(Tabela22567[[#This Row],[SKU]],Tabela24[#All],6,0)</f>
        <v>90.844285714285718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>
        <v>9</v>
      </c>
      <c r="E259" s="2">
        <f>Tabela22567[[#This Row],[PRODUZIDAS]]*VLOOKUP(Tabela22567[[#This Row],[SKU]],Tabela24[#All],6,0)</f>
        <v>12.449853658536588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>
        <v>9.5</v>
      </c>
      <c r="E285" s="2">
        <f>Tabela22567[[#This Row],[PRODUZIDAS]]*VLOOKUP(Tabela22567[[#This Row],[SKU]],Tabela24[#All],6,0)</f>
        <v>16.268749999999997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>
        <v>10</v>
      </c>
      <c r="E345" s="2">
        <f>Tabela22567[[#This Row],[PRODUZIDAS]]*VLOOKUP(Tabela22567[[#This Row],[SKU]],Tabela24[#All],6,0)</f>
        <v>17.124999999999996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24" workbookViewId="0">
      <selection activeCell="D346" sqref="D34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17.950909090909089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>
        <v>9</v>
      </c>
      <c r="E293" s="2">
        <f>Tabela2256789[[#This Row],[PRODUZIDAS]]*VLOOKUP(Tabela2256789[[#This Row],[SKU]],Tabela24[#All],8,0)</f>
        <v>4.295454545454545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>
        <v>20</v>
      </c>
      <c r="E297" s="2">
        <f>Tabela2256789[[#This Row],[PRODUZIDAS]]*VLOOKUP(Tabela2256789[[#This Row],[SKU]],Tabela24[#All],8,0)</f>
        <v>9.545454545454545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>
        <v>10</v>
      </c>
      <c r="E345" s="2">
        <f>Tabela2256789[[#This Row],[PRODUZIDAS]]*VLOOKUP(Tabela2256789[[#This Row],[SKU]],Tabela24[#All],8,0)</f>
        <v>4.1099999999999994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37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566.26808390410963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14</v>
      </c>
      <c r="E24" s="2">
        <f>Tabela225678910[[#This Row],[PRODUZIDAS]]*VLOOKUP(Tabela225678910[[#This Row],[SKU]],Tabela24[#All],9,0)</f>
        <v>7.2109589041095887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>
        <v>142</v>
      </c>
      <c r="E116" s="2">
        <f>Tabela225678910[[#This Row],[PRODUZIDAS]]*VLOOKUP(Tabela225678910[[#This Row],[SKU]],Tabela24[#All],9,0)</f>
        <v>91.448000000000008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>
        <v>100</v>
      </c>
      <c r="E126" s="2">
        <f>Tabela225678910[[#This Row],[PRODUZIDAS]]*VLOOKUP(Tabela225678910[[#This Row],[SKU]],Tabela24[#All],9,0)</f>
        <v>96.625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>
        <v>20</v>
      </c>
      <c r="E168" s="2">
        <f>Tabela225678910[[#This Row],[PRODUZIDAS]]*VLOOKUP(Tabela225678910[[#This Row],[SKU]],Tabela24[#All],9,0)</f>
        <v>20.617142857142859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>
        <v>120</v>
      </c>
      <c r="E193" s="2">
        <f>Tabela225678910[[#This Row],[PRODUZIDAS]]*VLOOKUP(Tabela225678910[[#This Row],[SKU]],Tabela24[#All],9,0)</f>
        <v>77.28</v>
      </c>
    </row>
    <row r="194" spans="2:5" x14ac:dyDescent="0.25">
      <c r="B194" s="3" t="s">
        <v>378</v>
      </c>
      <c r="C194" s="3" t="s">
        <v>379</v>
      </c>
      <c r="D194" s="1">
        <v>40</v>
      </c>
      <c r="E194" s="2">
        <f>Tabela225678910[[#This Row],[PRODUZIDAS]]*VLOOKUP(Tabela225678910[[#This Row],[SKU]],Tabela24[#All],9,0)</f>
        <v>25.76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>
        <v>50</v>
      </c>
      <c r="E204" s="2">
        <f>Tabela225678910[[#This Row],[PRODUZIDAS]]*VLOOKUP(Tabela225678910[[#This Row],[SKU]],Tabela24[#All],9,0)</f>
        <v>48.3125</v>
      </c>
    </row>
    <row r="205" spans="2:5" x14ac:dyDescent="0.25">
      <c r="B205" s="3" t="s">
        <v>400</v>
      </c>
      <c r="C205" s="3" t="s">
        <v>401</v>
      </c>
      <c r="D205" s="1">
        <v>56</v>
      </c>
      <c r="E205" s="2">
        <f>Tabela225678910[[#This Row],[PRODUZIDAS]]*VLOOKUP(Tabela225678910[[#This Row],[SKU]],Tabela24[#All],9,0)</f>
        <v>54.11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>
        <v>10</v>
      </c>
      <c r="E279" s="2">
        <f>Tabela225678910[[#This Row],[PRODUZIDAS]]*VLOOKUP(Tabela225678910[[#This Row],[SKU]],Tabela24[#All],9,0)</f>
        <v>6.1649999999999983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>
        <v>9</v>
      </c>
      <c r="E285" s="2">
        <f>Tabela225678910[[#This Row],[PRODUZIDAS]]*VLOOKUP(Tabela225678910[[#This Row],[SKU]],Tabela24[#All],9,0)</f>
        <v>5.5484999999999989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>
        <v>2</v>
      </c>
      <c r="E566" s="2">
        <f>Tabela225678910[[#This Row],[PRODUZIDAS]]*VLOOKUP(Tabela225678910[[#This Row],[SKU]],Tabela24[#All],9,0)</f>
        <v>1.9324999999999999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>
        <v>20</v>
      </c>
      <c r="E593" s="2">
        <f>Tabela225678910[[#This Row],[PRODUZIDAS]]*VLOOKUP(Tabela225678910[[#This Row],[SKU]],Tabela24[#All],9,0)</f>
        <v>20.617142857142859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>
        <v>82.5</v>
      </c>
      <c r="E638" s="2">
        <f>Tabela225678910[[#This Row],[PRODUZIDAS]]*VLOOKUP(Tabela225678910[[#This Row],[SKU]],Tabela24[#All],9,0)</f>
        <v>79.715624999999989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>
        <v>30</v>
      </c>
      <c r="E656" s="2">
        <f>Tabela225678910[[#This Row],[PRODUZIDAS]]*VLOOKUP(Tabela225678910[[#This Row],[SKU]],Tabela24[#All],9,0)</f>
        <v>30.925714285714289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11" workbookViewId="0">
      <selection activeCell="D232" sqref="D23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950.58199396607938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>
        <v>14</v>
      </c>
      <c r="E24" s="2">
        <f>Tabela22567891011[[#This Row],[PRODUZIDAS]]*VLOOKUP(Tabela22567891011[[#This Row],[SKU]],Tabela24[#All],10,0)</f>
        <v>9.0136986301369859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>
        <v>20</v>
      </c>
      <c r="E35" s="2">
        <f>Tabela22567891011[[#This Row],[PRODUZIDAS]]*VLOOKUP(Tabela22567891011[[#This Row],[SKU]],Tabela24[#All],10,0)</f>
        <v>12.876712328767123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>
        <v>20</v>
      </c>
      <c r="E47" s="2">
        <f>Tabela22567891011[[#This Row],[PRODUZIDAS]]*VLOOKUP(Tabela22567891011[[#This Row],[SKU]],Tabela24[#All],10,0)</f>
        <v>14.679452054794517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>
        <v>140</v>
      </c>
      <c r="E116" s="2">
        <f>Tabela22567891011[[#This Row],[PRODUZIDAS]]*VLOOKUP(Tabela22567891011[[#This Row],[SKU]],Tabela24[#All],10,0)</f>
        <v>90.16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50</v>
      </c>
      <c r="E123" s="2">
        <f>Tabela22567891011[[#This Row],[PRODUZIDAS]]*VLOOKUP(Tabela22567891011[[#This Row],[SKU]],Tabela24[#All],10,0)</f>
        <v>45.091666666666654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36</v>
      </c>
      <c r="E146" s="2">
        <f>Tabela22567891011[[#This Row],[PRODUZIDAS]]*VLOOKUP(Tabela22567891011[[#This Row],[SKU]],Tabela24[#All],10,0)</f>
        <v>41.749714285714283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79</v>
      </c>
      <c r="E150" s="2">
        <f>Tabela22567891011[[#This Row],[PRODUZIDAS]]*VLOOKUP(Tabela22567891011[[#This Row],[SKU]],Tabela24[#All],10,0)</f>
        <v>91.617428571428576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>
        <v>45.5</v>
      </c>
      <c r="E152" s="2">
        <f>Tabela22567891011[[#This Row],[PRODUZIDAS]]*VLOOKUP(Tabela22567891011[[#This Row],[SKU]],Tabela24[#All],10,0)</f>
        <v>52.766999999999996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>
        <v>58.5</v>
      </c>
      <c r="E193" s="2">
        <f>Tabela22567891011[[#This Row],[PRODUZIDAS]]*VLOOKUP(Tabela22567891011[[#This Row],[SKU]],Tabela24[#All],10,0)</f>
        <v>37.673999999999999</v>
      </c>
    </row>
    <row r="194" spans="2:5" x14ac:dyDescent="0.25">
      <c r="B194" s="3" t="s">
        <v>378</v>
      </c>
      <c r="C194" s="3" t="s">
        <v>379</v>
      </c>
      <c r="D194" s="1">
        <v>40</v>
      </c>
      <c r="E194" s="2">
        <f>Tabela22567891011[[#This Row],[PRODUZIDAS]]*VLOOKUP(Tabela22567891011[[#This Row],[SKU]],Tabela24[#All],10,0)</f>
        <v>25.76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>
        <v>20</v>
      </c>
      <c r="E208" s="2">
        <f>Tabela22567891011[[#This Row],[PRODUZIDAS]]*VLOOKUP(Tabela22567891011[[#This Row],[SKU]],Tabela24[#All],10,0)</f>
        <v>18.036666666666662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56</v>
      </c>
      <c r="E231" s="2">
        <f>Tabela22567891011[[#This Row],[PRODUZIDAS]]*VLOOKUP(Tabela22567891011[[#This Row],[SKU]],Tabela24[#All],10,0)</f>
        <v>64.944000000000003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>
        <v>1</v>
      </c>
      <c r="E234" s="2">
        <f>Tabela22567891011[[#This Row],[PRODUZIDAS]]*VLOOKUP(Tabela22567891011[[#This Row],[SKU]],Tabela24[#All],10,0)</f>
        <v>1.1597142857142857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>
        <v>3</v>
      </c>
      <c r="E566" s="2">
        <f>Tabela22567891011[[#This Row],[PRODUZIDAS]]*VLOOKUP(Tabela22567891011[[#This Row],[SKU]],Tabela24[#All],10,0)</f>
        <v>2.7054999999999993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>
        <v>12.5</v>
      </c>
      <c r="E569" s="2">
        <f>Tabela22567891011[[#This Row],[PRODUZIDAS]]*VLOOKUP(Tabela22567891011[[#This Row],[SKU]],Tabela24[#All],10,0)</f>
        <v>11.272916666666664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>
        <v>130</v>
      </c>
      <c r="E626" s="2">
        <f>Tabela22567891011[[#This Row],[PRODUZIDAS]]*VLOOKUP(Tabela22567891011[[#This Row],[SKU]],Tabela24[#All],10,0)</f>
        <v>83.72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272</v>
      </c>
      <c r="E638" s="2">
        <f>Tabela22567891011[[#This Row],[PRODUZIDAS]]*VLOOKUP(Tabela22567891011[[#This Row],[SKU]],Tabela24[#All],10,0)</f>
        <v>245.29866666666661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30</v>
      </c>
      <c r="E656" s="2">
        <f>Tabela22567891011[[#This Row],[PRODUZIDAS]]*VLOOKUP(Tabela22567891011[[#This Row],[SKU]],Tabela24[#All],10,0)</f>
        <v>34.791428571428568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>
        <v>58</v>
      </c>
      <c r="E658" s="2">
        <f>Tabela22567891011[[#This Row],[PRODUZIDAS]]*VLOOKUP(Tabela22567891011[[#This Row],[SKU]],Tabela24[#All],10,0)</f>
        <v>67.263428571428577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862.76559090332717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>
        <v>14</v>
      </c>
      <c r="E24" s="2">
        <f>Tabela2256789101112[[#This Row],[PRODUZIDAS]]*VLOOKUP(Tabela2256789101112[[#This Row],[SKU]],Tabela24[#All],11,0)</f>
        <v>10.816438356164381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>
        <v>65</v>
      </c>
      <c r="E111" s="2">
        <f>Tabela2256789101112[[#This Row],[PRODUZIDAS]]*VLOOKUP(Tabela2256789101112[[#This Row],[SKU]],Tabela24[#All],11,0)</f>
        <v>42.697200000000002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>
        <v>140</v>
      </c>
      <c r="E116" s="2">
        <f>Tabela2256789101112[[#This Row],[PRODUZIDAS]]*VLOOKUP(Tabela2256789101112[[#This Row],[SKU]],Tabela24[#All],11,0)</f>
        <v>91.963200000000001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>
        <v>49.5</v>
      </c>
      <c r="E123" s="2">
        <f>Tabela2256789101112[[#This Row],[PRODUZIDAS]]*VLOOKUP(Tabela2256789101112[[#This Row],[SKU]],Tabela24[#All],11,0)</f>
        <v>35.074874999999992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>
        <v>4.5</v>
      </c>
      <c r="E125" s="2">
        <f>Tabela2256789101112[[#This Row],[PRODUZIDAS]]*VLOOKUP(Tabela2256789101112[[#This Row],[SKU]],Tabela24[#All],11,0)</f>
        <v>3.1886249999999996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>
        <v>30</v>
      </c>
      <c r="E140" s="2">
        <f>Tabela2256789101112[[#This Row],[PRODUZIDAS]]*VLOOKUP(Tabela2256789101112[[#This Row],[SKU]],Tabela24[#All],11,0)</f>
        <v>21.257499999999997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>
        <v>28.5</v>
      </c>
      <c r="E145" s="2">
        <f>Tabela2256789101112[[#This Row],[PRODUZIDAS]]*VLOOKUP(Tabela2256789101112[[#This Row],[SKU]],Tabela24[#All],11,0)</f>
        <v>22.034571428571429</v>
      </c>
    </row>
    <row r="146" spans="2:5" x14ac:dyDescent="0.25">
      <c r="B146" s="3" t="s">
        <v>282</v>
      </c>
      <c r="C146" s="3" t="s">
        <v>283</v>
      </c>
      <c r="D146" s="1">
        <v>11</v>
      </c>
      <c r="E146" s="2">
        <f>Tabela2256789101112[[#This Row],[PRODUZIDAS]]*VLOOKUP(Tabela2256789101112[[#This Row],[SKU]],Tabela24[#All],11,0)</f>
        <v>8.5045714285714276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>
        <v>71</v>
      </c>
      <c r="E150" s="2">
        <f>Tabela2256789101112[[#This Row],[PRODUZIDAS]]*VLOOKUP(Tabela2256789101112[[#This Row],[SKU]],Tabela24[#All],11,0)</f>
        <v>54.893142857142855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>
        <v>20</v>
      </c>
      <c r="E152" s="2">
        <f>Tabela2256789101112[[#This Row],[PRODUZIDAS]]*VLOOKUP(Tabela2256789101112[[#This Row],[SKU]],Tabela24[#All],11,0)</f>
        <v>15.462857142857143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>
        <v>46</v>
      </c>
      <c r="E154" s="2">
        <f>Tabela2256789101112[[#This Row],[PRODUZIDAS]]*VLOOKUP(Tabela2256789101112[[#This Row],[SKU]],Tabela24[#All],11,0)</f>
        <v>35.564571428571426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40</v>
      </c>
      <c r="E194" s="2">
        <f>Tabela2256789101112[[#This Row],[PRODUZIDAS]]*VLOOKUP(Tabela2256789101112[[#This Row],[SKU]],Tabela24[#All],11,0)</f>
        <v>26.275200000000002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>
        <v>30</v>
      </c>
      <c r="E207" s="2">
        <f>Tabela2256789101112[[#This Row],[PRODUZIDAS]]*VLOOKUP(Tabela2256789101112[[#This Row],[SKU]],Tabela24[#All],11,0)</f>
        <v>21.32859531772575</v>
      </c>
    </row>
    <row r="208" spans="2:5" x14ac:dyDescent="0.25">
      <c r="B208" s="3" t="s">
        <v>406</v>
      </c>
      <c r="C208" s="3" t="s">
        <v>407</v>
      </c>
      <c r="D208" s="1">
        <v>20</v>
      </c>
      <c r="E208" s="2">
        <f>Tabela2256789101112[[#This Row],[PRODUZIDAS]]*VLOOKUP(Tabela2256789101112[[#This Row],[SKU]],Tabela24[#All],11,0)</f>
        <v>14.171666666666665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>
        <v>8</v>
      </c>
      <c r="E317" s="2">
        <f>Tabela2256789101112[[#This Row],[PRODUZIDAS]]*VLOOKUP(Tabela2256789101112[[#This Row],[SKU]],Tabela24[#All],11,0)</f>
        <v>4.4146666666666663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>
        <v>3.5</v>
      </c>
      <c r="E321" s="2">
        <f>Tabela2256789101112[[#This Row],[PRODUZIDAS]]*VLOOKUP(Tabela2256789101112[[#This Row],[SKU]],Tabela24[#All],11,0)</f>
        <v>1.9314166666666666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>
        <v>7</v>
      </c>
      <c r="E351" s="2">
        <f>Tabela2256789101112[[#This Row],[PRODUZIDAS]]*VLOOKUP(Tabela2256789101112[[#This Row],[SKU]],Tabela24[#All],11,0)</f>
        <v>3.3564999999999996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>
        <v>3</v>
      </c>
      <c r="E375" s="2">
        <f>Tabela2256789101112[[#This Row],[PRODUZIDAS]]*VLOOKUP(Tabela2256789101112[[#This Row],[SKU]],Tabela24[#All],11,0)</f>
        <v>1.4318181818181817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>
        <v>2</v>
      </c>
      <c r="E566" s="2">
        <f>Tabela2256789101112[[#This Row],[PRODUZIDAS]]*VLOOKUP(Tabela2256789101112[[#This Row],[SKU]],Tabela24[#All],11,0)</f>
        <v>1.4171666666666665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>
        <v>53</v>
      </c>
      <c r="E569" s="2">
        <f>Tabela2256789101112[[#This Row],[PRODUZIDAS]]*VLOOKUP(Tabela2256789101112[[#This Row],[SKU]],Tabela24[#All],11,0)</f>
        <v>37.554916666666664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3</v>
      </c>
      <c r="E593" s="2">
        <f>Tabela2256789101112[[#This Row],[PRODUZIDAS]]*VLOOKUP(Tabela2256789101112[[#This Row],[SKU]],Tabela24[#All],11,0)</f>
        <v>2.3194285714285714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>
        <v>129</v>
      </c>
      <c r="E626" s="2">
        <f>Tabela2256789101112[[#This Row],[PRODUZIDAS]]*VLOOKUP(Tabela2256789101112[[#This Row],[SKU]],Tabela24[#All],11,0)</f>
        <v>84.737520000000004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240</v>
      </c>
      <c r="E638" s="2">
        <f>Tabela2256789101112[[#This Row],[PRODUZIDAS]]*VLOOKUP(Tabela2256789101112[[#This Row],[SKU]],Tabela24[#All],11,0)</f>
        <v>170.05999999999997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>
        <v>29.5</v>
      </c>
      <c r="E656" s="2">
        <f>Tabela2256789101112[[#This Row],[PRODUZIDAS]]*VLOOKUP(Tabela2256789101112[[#This Row],[SKU]],Tabela24[#All],11,0)</f>
        <v>22.807714285714287</v>
      </c>
    </row>
    <row r="657" spans="2:5" x14ac:dyDescent="0.25">
      <c r="B657" s="3" t="s">
        <v>1304</v>
      </c>
      <c r="C657" s="3" t="s">
        <v>1305</v>
      </c>
      <c r="D657" s="1">
        <v>65</v>
      </c>
      <c r="E657" s="2">
        <f>Tabela2256789101112[[#This Row],[PRODUZIDAS]]*VLOOKUP(Tabela2256789101112[[#This Row],[SKU]],Tabela24[#All],11,0)</f>
        <v>50.254285714285714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>
        <v>30.5</v>
      </c>
      <c r="E659" s="2">
        <f>Tabela2256789101112[[#This Row],[PRODUZIDAS]]*VLOOKUP(Tabela2256789101112[[#This Row],[SKU]],Tabela24[#All],11,0)</f>
        <v>23.580857142857141</v>
      </c>
    </row>
    <row r="660" spans="2:5" x14ac:dyDescent="0.25">
      <c r="B660" s="3" t="s">
        <v>1310</v>
      </c>
      <c r="C660" s="3" t="s">
        <v>1311</v>
      </c>
      <c r="D660" s="1">
        <v>72</v>
      </c>
      <c r="E660" s="2">
        <f>Tabela2256789101112[[#This Row],[PRODUZIDAS]]*VLOOKUP(Tabela2256789101112[[#This Row],[SKU]],Tabela24[#All],11,0)</f>
        <v>55.666285714285713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2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1108.090946463205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>
        <v>77.5</v>
      </c>
      <c r="E24" s="2">
        <f>Tabela225678910111213[[#This Row],[PRODUZIDAS]]*VLOOKUP(Tabela225678910111213[[#This Row],[SKU]],Tabela24[#All],12,0)</f>
        <v>84.825342465753423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41</v>
      </c>
      <c r="E77" s="2">
        <f>Tabela225678910111213[[#This Row],[PRODUZIDAS]]*VLOOKUP(Tabela225678910111213[[#This Row],[SKU]],Tabela24[#All],12,0)</f>
        <v>44.956499999999991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80</v>
      </c>
      <c r="E111" s="2">
        <f>Tabela225678910111213[[#This Row],[PRODUZIDAS]]*VLOOKUP(Tabela225678910111213[[#This Row],[SKU]],Tabela24[#All],12,0)</f>
        <v>87.583999999999975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>
        <v>85</v>
      </c>
      <c r="E120" s="2">
        <f>Tabela225678910111213[[#This Row],[PRODUZIDAS]]*VLOOKUP(Tabela225678910111213[[#This Row],[SKU]],Tabela24[#All],12,0)</f>
        <v>76.65583333333332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>
        <v>49.5</v>
      </c>
      <c r="E123" s="2">
        <f>Tabela225678910111213[[#This Row],[PRODUZIDAS]]*VLOOKUP(Tabela225678910111213[[#This Row],[SKU]],Tabela24[#All],12,0)</f>
        <v>44.64074999999999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>
        <v>45.5</v>
      </c>
      <c r="E125" s="2">
        <f>Tabela225678910111213[[#This Row],[PRODUZIDAS]]*VLOOKUP(Tabela225678910111213[[#This Row],[SKU]],Tabela24[#All],12,0)</f>
        <v>41.03341666666666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>
        <v>28.5</v>
      </c>
      <c r="E145" s="2">
        <f>Tabela225678910111213[[#This Row],[PRODUZIDAS]]*VLOOKUP(Tabela225678910111213[[#This Row],[SKU]],Tabela24[#All],12,0)</f>
        <v>31.215642857142853</v>
      </c>
    </row>
    <row r="146" spans="2:5" x14ac:dyDescent="0.25">
      <c r="B146" s="3" t="s">
        <v>282</v>
      </c>
      <c r="C146" s="3" t="s">
        <v>283</v>
      </c>
      <c r="D146" s="1">
        <v>47.5</v>
      </c>
      <c r="E146" s="2">
        <f>Tabela225678910111213[[#This Row],[PRODUZIDAS]]*VLOOKUP(Tabela225678910111213[[#This Row],[SKU]],Tabela24[#All],12,0)</f>
        <v>52.026071428571427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40</v>
      </c>
      <c r="E194" s="2">
        <f>Tabela225678910111213[[#This Row],[PRODUZIDAS]]*VLOOKUP(Tabela225678910111213[[#This Row],[SKU]],Tabela24[#All],12,0)</f>
        <v>43.791999999999987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70</v>
      </c>
      <c r="E200" s="2">
        <f>Tabela225678910111213[[#This Row],[PRODUZIDAS]]*VLOOKUP(Tabela225678910111213[[#This Row],[SKU]],Tabela24[#All],12,0)</f>
        <v>76.635999999999981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>
        <v>30</v>
      </c>
      <c r="E207" s="2">
        <f>Tabela225678910111213[[#This Row],[PRODUZIDAS]]*VLOOKUP(Tabela225678910111213[[#This Row],[SKU]],Tabela24[#All],12,0)</f>
        <v>27.145484949832774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>
        <v>2</v>
      </c>
      <c r="E566" s="2">
        <f>Tabela225678910111213[[#This Row],[PRODUZIDAS]]*VLOOKUP(Tabela225678910111213[[#This Row],[SKU]],Tabela24[#All],12,0)</f>
        <v>1.8036666666666663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>
        <v>53</v>
      </c>
      <c r="E569" s="2">
        <f>Tabela225678910111213[[#This Row],[PRODUZIDAS]]*VLOOKUP(Tabela225678910111213[[#This Row],[SKU]],Tabela24[#All],12,0)</f>
        <v>47.797166666666655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116.5</v>
      </c>
      <c r="E593" s="2">
        <f>Tabela225678910111213[[#This Row],[PRODUZIDAS]]*VLOOKUP(Tabela225678910111213[[#This Row],[SKU]],Tabela24[#All],12,0)</f>
        <v>127.60078571428571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150</v>
      </c>
      <c r="E638" s="2">
        <f>Tabela225678910111213[[#This Row],[PRODUZIDAS]]*VLOOKUP(Tabela225678910111213[[#This Row],[SKU]],Tabela24[#All],12,0)</f>
        <v>135.27499999999998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>
        <v>29.5</v>
      </c>
      <c r="E656" s="2">
        <f>Tabela225678910111213[[#This Row],[PRODUZIDAS]]*VLOOKUP(Tabela225678910111213[[#This Row],[SKU]],Tabela24[#All],12,0)</f>
        <v>32.310928571428569</v>
      </c>
    </row>
    <row r="657" spans="2:5" x14ac:dyDescent="0.25">
      <c r="B657" s="3" t="s">
        <v>1304</v>
      </c>
      <c r="C657" s="3" t="s">
        <v>1305</v>
      </c>
      <c r="D657" s="1">
        <v>100</v>
      </c>
      <c r="E657" s="2">
        <f>Tabela225678910111213[[#This Row],[PRODUZIDAS]]*VLOOKUP(Tabela225678910111213[[#This Row],[SKU]],Tabela24[#All],12,0)</f>
        <v>109.52857142857142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>
        <v>39.5</v>
      </c>
      <c r="E659" s="2">
        <f>Tabela225678910111213[[#This Row],[PRODUZIDAS]]*VLOOKUP(Tabela225678910111213[[#This Row],[SKU]],Tabela24[#All],12,0)</f>
        <v>43.26378571428571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768.74379230769216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19</v>
      </c>
      <c r="E110" s="2">
        <f>Tabela22567891011121314[[#This Row],[PRODUZIDAS]]*VLOOKUP(Tabela22567891011121314[[#This Row],[SKU]],Tabela24[#All],13,0)</f>
        <v>22.024799999999995</v>
      </c>
    </row>
    <row r="111" spans="2:5" x14ac:dyDescent="0.25">
      <c r="B111" s="3" t="s">
        <v>212</v>
      </c>
      <c r="C111" s="3" t="s">
        <v>213</v>
      </c>
      <c r="D111" s="1">
        <v>139</v>
      </c>
      <c r="E111" s="2">
        <f>Tabela22567891011121314[[#This Row],[PRODUZIDAS]]*VLOOKUP(Tabela22567891011121314[[#This Row],[SKU]],Tabela24[#All],13,0)</f>
        <v>161.12879999999998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>
        <v>4</v>
      </c>
      <c r="E113" s="2">
        <f>Tabela22567891011121314[[#This Row],[PRODUZIDAS]]*VLOOKUP(Tabela22567891011121314[[#This Row],[SKU]],Tabela24[#All],13,0)</f>
        <v>4.6367999999999991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3</v>
      </c>
      <c r="E116" s="2">
        <f>Tabela22567891011121314[[#This Row],[PRODUZIDAS]]*VLOOKUP(Tabela22567891011121314[[#This Row],[SKU]],Tabela24[#All],13,0)</f>
        <v>3.4775999999999994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>
        <v>4</v>
      </c>
      <c r="E120" s="2">
        <f>Tabela22567891011121314[[#This Row],[PRODUZIDAS]]*VLOOKUP(Tabela22567891011121314[[#This Row],[SKU]],Tabela24[#All],13,0)</f>
        <v>4.637999999999999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>
        <v>24</v>
      </c>
      <c r="E123" s="2">
        <f>Tabela22567891011121314[[#This Row],[PRODUZIDAS]]*VLOOKUP(Tabela22567891011121314[[#This Row],[SKU]],Tabela24[#All],13,0)</f>
        <v>27.827999999999996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>
        <v>19</v>
      </c>
      <c r="E174" s="2">
        <f>Tabela22567891011121314[[#This Row],[PRODUZIDAS]]*VLOOKUP(Tabela22567891011121314[[#This Row],[SKU]],Tabela24[#All],13,0)</f>
        <v>22.034571428571429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46</v>
      </c>
      <c r="E194" s="2">
        <f>Tabela22567891011121314[[#This Row],[PRODUZIDAS]]*VLOOKUP(Tabela22567891011121314[[#This Row],[SKU]],Tabela24[#All],13,0)</f>
        <v>53.323199999999993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56</v>
      </c>
      <c r="E197" s="2">
        <f>Tabela22567891011121314[[#This Row],[PRODUZIDAS]]*VLOOKUP(Tabela22567891011121314[[#This Row],[SKU]],Tabela24[#All],13,0)</f>
        <v>64.915199999999984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46</v>
      </c>
      <c r="E200" s="2">
        <f>Tabela22567891011121314[[#This Row],[PRODUZIDAS]]*VLOOKUP(Tabela22567891011121314[[#This Row],[SKU]],Tabela24[#All],13,0)</f>
        <v>53.323199999999993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>
        <v>23</v>
      </c>
      <c r="E207" s="2">
        <f>Tabela22567891011121314[[#This Row],[PRODUZIDAS]]*VLOOKUP(Tabela22567891011121314[[#This Row],[SKU]],Tabela24[#All],13,0)</f>
        <v>26.757692307692306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31</v>
      </c>
      <c r="E230" s="2">
        <f>Tabela22567891011121314[[#This Row],[PRODUZIDAS]]*VLOOKUP(Tabela22567891011121314[[#This Row],[SKU]],Tabela24[#All],13,0)</f>
        <v>35.951142857142855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>
        <v>49</v>
      </c>
      <c r="E626" s="2">
        <f>Tabela22567891011121314[[#This Row],[PRODUZIDAS]]*VLOOKUP(Tabela22567891011121314[[#This Row],[SKU]],Tabela24[#All],13,0)</f>
        <v>56.800799999999988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16</v>
      </c>
      <c r="E632" s="2">
        <f>Tabela22567891011121314[[#This Row],[PRODUZIDAS]]*VLOOKUP(Tabela22567891011121314[[#This Row],[SKU]],Tabela24[#All],13,0)</f>
        <v>18.547199999999997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9</v>
      </c>
      <c r="E636" s="2">
        <f>Tabela22567891011121314[[#This Row],[PRODUZIDAS]]*VLOOKUP(Tabela22567891011121314[[#This Row],[SKU]],Tabela24[#All],13,0)</f>
        <v>10.435499999999998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134</v>
      </c>
      <c r="E638" s="2">
        <f>Tabela22567891011121314[[#This Row],[PRODUZIDAS]]*VLOOKUP(Tabela22567891011121314[[#This Row],[SKU]],Tabela24[#All],13,0)</f>
        <v>155.37299999999996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41</v>
      </c>
      <c r="E656" s="2">
        <f>Tabela22567891011121314[[#This Row],[PRODUZIDAS]]*VLOOKUP(Tabela22567891011121314[[#This Row],[SKU]],Tabela24[#All],13,0)</f>
        <v>47.548285714285711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170.83195384615382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19</v>
      </c>
      <c r="E110" s="2">
        <f>Tabela2256789101112131415[[#This Row],[PRODUZIDAS]]*VLOOKUP(Tabela2256789101112131415[[#This Row],[SKU]],Tabela24[#All],14,0)</f>
        <v>4.8944000000000001</v>
      </c>
    </row>
    <row r="111" spans="2:5" x14ac:dyDescent="0.25">
      <c r="B111" s="3" t="s">
        <v>212</v>
      </c>
      <c r="C111" s="3" t="s">
        <v>213</v>
      </c>
      <c r="D111" s="1">
        <v>139</v>
      </c>
      <c r="E111" s="2">
        <f>Tabela2256789101112131415[[#This Row],[PRODUZIDAS]]*VLOOKUP(Tabela2256789101112131415[[#This Row],[SKU]],Tabela24[#All],14,0)</f>
        <v>35.806399999999996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>
        <v>4</v>
      </c>
      <c r="E113" s="2">
        <f>Tabela2256789101112131415[[#This Row],[PRODUZIDAS]]*VLOOKUP(Tabela2256789101112131415[[#This Row],[SKU]],Tabela24[#All],14,0)</f>
        <v>1.0304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3</v>
      </c>
      <c r="E116" s="2">
        <f>Tabela2256789101112131415[[#This Row],[PRODUZIDAS]]*VLOOKUP(Tabela2256789101112131415[[#This Row],[SKU]],Tabela24[#All],14,0)</f>
        <v>0.77279999999999993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>
        <v>4</v>
      </c>
      <c r="E120" s="2">
        <f>Tabela2256789101112131415[[#This Row],[PRODUZIDAS]]*VLOOKUP(Tabela2256789101112131415[[#This Row],[SKU]],Tabela24[#All],14,0)</f>
        <v>1.0306666666666666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>
        <v>24</v>
      </c>
      <c r="E123" s="2">
        <f>Tabela2256789101112131415[[#This Row],[PRODUZIDAS]]*VLOOKUP(Tabela2256789101112131415[[#This Row],[SKU]],Tabela24[#All],14,0)</f>
        <v>6.1839999999999993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>
        <v>19</v>
      </c>
      <c r="E174" s="2">
        <f>Tabela2256789101112131415[[#This Row],[PRODUZIDAS]]*VLOOKUP(Tabela2256789101112131415[[#This Row],[SKU]],Tabela24[#All],14,0)</f>
        <v>4.8965714285714288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46</v>
      </c>
      <c r="E194" s="2">
        <f>Tabela2256789101112131415[[#This Row],[PRODUZIDAS]]*VLOOKUP(Tabela2256789101112131415[[#This Row],[SKU]],Tabela24[#All],14,0)</f>
        <v>11.849600000000001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56</v>
      </c>
      <c r="E197" s="2">
        <f>Tabela2256789101112131415[[#This Row],[PRODUZIDAS]]*VLOOKUP(Tabela2256789101112131415[[#This Row],[SKU]],Tabela24[#All],14,0)</f>
        <v>14.425599999999999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46</v>
      </c>
      <c r="E200" s="2">
        <f>Tabela2256789101112131415[[#This Row],[PRODUZIDAS]]*VLOOKUP(Tabela2256789101112131415[[#This Row],[SKU]],Tabela24[#All],14,0)</f>
        <v>11.849600000000001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>
        <v>23</v>
      </c>
      <c r="E207" s="2">
        <f>Tabela2256789101112131415[[#This Row],[PRODUZIDAS]]*VLOOKUP(Tabela2256789101112131415[[#This Row],[SKU]],Tabela24[#All],14,0)</f>
        <v>5.9461538461538463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31</v>
      </c>
      <c r="E230" s="2">
        <f>Tabela2256789101112131415[[#This Row],[PRODUZIDAS]]*VLOOKUP(Tabela2256789101112131415[[#This Row],[SKU]],Tabela24[#All],14,0)</f>
        <v>7.9891428571428573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>
        <v>49</v>
      </c>
      <c r="E626" s="2">
        <f>Tabela2256789101112131415[[#This Row],[PRODUZIDAS]]*VLOOKUP(Tabela2256789101112131415[[#This Row],[SKU]],Tabela24[#All],14,0)</f>
        <v>12.622399999999999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16</v>
      </c>
      <c r="E632" s="2">
        <f>Tabela2256789101112131415[[#This Row],[PRODUZIDAS]]*VLOOKUP(Tabela2256789101112131415[[#This Row],[SKU]],Tabela24[#All],14,0)</f>
        <v>4.1215999999999999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9</v>
      </c>
      <c r="E636" s="2">
        <f>Tabela2256789101112131415[[#This Row],[PRODUZIDAS]]*VLOOKUP(Tabela2256789101112131415[[#This Row],[SKU]],Tabela24[#All],14,0)</f>
        <v>2.319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134</v>
      </c>
      <c r="E638" s="2">
        <f>Tabela2256789101112131415[[#This Row],[PRODUZIDAS]]*VLOOKUP(Tabela2256789101112131415[[#This Row],[SKU]],Tabela24[#All],14,0)</f>
        <v>34.527333333333331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41</v>
      </c>
      <c r="E656" s="2">
        <f>Tabela2256789101112131415[[#This Row],[PRODUZIDAS]]*VLOOKUP(Tabela2256789101112131415[[#This Row],[SKU]],Tabela24[#All],14,0)</f>
        <v>10.566285714285716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2025-05-08T17:15:35Z</dcterms:modified>
</cp:coreProperties>
</file>