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D35ACC14-CDC7-4601-9BCB-A09C21BCFE9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<sst xmlns="http://schemas.openxmlformats.org/spreadsheetml/2006/main" count="26032" uniqueCount="1899">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</sst>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45776</v>
      </c>
      <c r="C2" s="31"/>
      <c r="D2" s="33">
        <f>SUM(Tabela15[VALOR])</f>
        <v>5250.3631274595191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187.7370864614837</v>
      </c>
      <c r="D7" s="26"/>
      <c r="E7" s="26">
        <f>Tabela15[[#This Row],[VALOR]]-Tabela15[[#This Row],[Custo Setor]]</f>
        <v>187.7370864614837</v>
      </c>
    </row>
    <row r="8" spans="2:5" x14ac:dyDescent="0.25">
      <c r="B8" t="s">
        <v>1883</v>
      </c>
      <c r="C8" s="21">
        <f t="array" ref="C8">'2 - CORTE VOIL'!G4</f>
        <v>576.68069442508715</v>
      </c>
      <c r="D8" s="26"/>
      <c r="E8" s="26">
        <f>Tabela15[[#This Row],[VALOR]]-Tabela15[[#This Row],[Custo Setor]]</f>
        <v>576.68069442508715</v>
      </c>
    </row>
    <row r="9" spans="2:5" x14ac:dyDescent="0.25">
      <c r="B9" t="s">
        <v>1885</v>
      </c>
      <c r="C9" s="21">
        <f t="array" ref="C9">'3 - BAINHA CONTINUA'!G4</f>
        <v>28.56784</v>
      </c>
      <c r="D9" s="26"/>
      <c r="E9" s="26">
        <f>Tabela15[[#This Row],[VALOR]]-Tabela15[[#This Row],[Custo Setor]]</f>
        <v>28.56784</v>
      </c>
    </row>
    <row r="10" spans="2:5" x14ac:dyDescent="0.25">
      <c r="B10" t="s">
        <v>1884</v>
      </c>
      <c r="C10" s="21">
        <f t="array" ref="C10">'4 - BARRADO'!G4</f>
        <v>413.34224407665505</v>
      </c>
      <c r="D10" s="26"/>
      <c r="E10" s="26">
        <f>Tabela15[[#This Row],[VALOR]]-Tabela15[[#This Row],[Custo Setor]]</f>
        <v>413.34224407665505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34.030909090909084</v>
      </c>
      <c r="D12" s="26"/>
      <c r="E12" s="26">
        <f>Tabela15[[#This Row],[VALOR]]-Tabela15[[#This Row],[Custo Setor]]</f>
        <v>34.030909090909084</v>
      </c>
    </row>
    <row r="13" spans="2:5" x14ac:dyDescent="0.25">
      <c r="B13" t="s">
        <v>1888</v>
      </c>
      <c r="C13" s="21">
        <f t="array" ref="C13">'7 - PALETEIRA'!G4</f>
        <v>629.0221922122397</v>
      </c>
      <c r="D13" s="26"/>
      <c r="E13" s="26">
        <f>Tabela15[[#This Row],[VALOR]]-Tabela15[[#This Row],[Custo Setor]]</f>
        <v>629.0221922122397</v>
      </c>
    </row>
    <row r="14" spans="2:5" x14ac:dyDescent="0.25">
      <c r="B14" t="s">
        <v>1889</v>
      </c>
      <c r="C14" s="21">
        <f>'8 - ACABAMENTO'!G4</f>
        <v>519.28599122635364</v>
      </c>
      <c r="D14" s="26"/>
      <c r="E14" s="26">
        <f>Tabela15[[#This Row],[VALOR]]-Tabela15[[#This Row],[Custo Setor]]</f>
        <v>519.28599122635364</v>
      </c>
    </row>
    <row r="15" spans="2:5" x14ac:dyDescent="0.25">
      <c r="B15" t="s">
        <v>1890</v>
      </c>
      <c r="C15" s="21">
        <f t="array" ref="C15">'9 - FURO'!G4</f>
        <v>857.76146572673883</v>
      </c>
      <c r="D15" s="26"/>
      <c r="E15" s="26">
        <f>Tabela15[[#This Row],[VALOR]]-Tabela15[[#This Row],[Custo Setor]]</f>
        <v>857.76146572673883</v>
      </c>
    </row>
    <row r="16" spans="2:5" x14ac:dyDescent="0.25">
      <c r="B16" t="s">
        <v>1891</v>
      </c>
      <c r="C16" s="21">
        <f t="array" ref="C16">'10 - ILHOS'!G4</f>
        <v>1142.9876784735811</v>
      </c>
      <c r="D16" s="26"/>
      <c r="E16" s="26">
        <f>Tabela15[[#This Row],[VALOR]]-Tabela15[[#This Row],[Custo Setor]]</f>
        <v>1142.9876784735811</v>
      </c>
    </row>
    <row r="17" spans="2:5" x14ac:dyDescent="0.25">
      <c r="B17" t="s">
        <v>1892</v>
      </c>
      <c r="C17" s="21">
        <f t="array" ref="C17">'11 - DOBRA'!G4</f>
        <v>703.76356653620348</v>
      </c>
      <c r="D17" s="26"/>
      <c r="E17" s="26">
        <f>Tabela15[[#This Row],[VALOR]]-Tabela15[[#This Row],[Custo Setor]]</f>
        <v>703.76356653620348</v>
      </c>
    </row>
    <row r="18" spans="2:5" x14ac:dyDescent="0.25">
      <c r="B18" t="s">
        <v>1893</v>
      </c>
      <c r="C18" s="21">
        <f t="array" ref="C18">'12 - EMBALAGEM'!G4</f>
        <v>157.18345923026746</v>
      </c>
      <c r="D18" s="26"/>
      <c r="E18" s="26">
        <f>Tabela15[[#This Row],[VALOR]]-Tabela15[[#This Row],[Custo Setor]]</f>
        <v>157.18345923026746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5250.3631274595191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30" sqref="D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187.7370864614837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100</v>
      </c>
      <c r="E24" s="2">
        <f>Tabela2[[#This Row],[PRODUZIDAS]]*VLOOKUP(Tabela2[[#This Row],[SKU]],Tabela24[#All],3,0)</f>
        <v>25.753424657534246</v>
      </c>
    </row>
    <row r="25" spans="2:5" x14ac:dyDescent="0.25">
      <c r="B25" s="3" t="s">
        <v>40</v>
      </c>
      <c r="C25" s="3" t="s">
        <v>41</v>
      </c>
      <c r="D25" s="1">
        <v>102</v>
      </c>
      <c r="E25" s="2">
        <f>Tabela2[[#This Row],[PRODUZIDAS]]*VLOOKUP(Tabela2[[#This Row],[SKU]],Tabela24[#All],3,0)</f>
        <v>26.268493150684932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1</v>
      </c>
      <c r="E27" s="2">
        <f>Tabela2[[#This Row],[PRODUZIDAS]]*VLOOKUP(Tabela2[[#This Row],[SKU]],Tabela24[#All],3,0)</f>
        <v>0.25753424657534246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100</v>
      </c>
      <c r="E29" s="2">
        <f>Tabela2[[#This Row],[PRODUZIDAS]]*VLOOKUP(Tabela2[[#This Row],[SKU]],Tabela24[#All],3,0)</f>
        <v>25.753424657534246</v>
      </c>
    </row>
    <row r="30" spans="2:5" x14ac:dyDescent="0.25">
      <c r="B30" s="3" t="s">
        <v>50</v>
      </c>
      <c r="C30" s="3" t="s">
        <v>51</v>
      </c>
      <c r="D30" s="1">
        <v>1</v>
      </c>
      <c r="E30" s="2">
        <f>Tabela2[[#This Row],[PRODUZIDAS]]*VLOOKUP(Tabela2[[#This Row],[SKU]],Tabela24[#All],3,0)</f>
        <v>0.25753424657534246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4</v>
      </c>
      <c r="E33" s="2">
        <f>Tabela2[[#This Row],[PRODUZIDAS]]*VLOOKUP(Tabela2[[#This Row],[SKU]],Tabela24[#All],3,0)</f>
        <v>1.0301369863013699</v>
      </c>
    </row>
    <row r="34" spans="2:5" x14ac:dyDescent="0.25">
      <c r="B34" s="3" t="s">
        <v>58</v>
      </c>
      <c r="C34" s="3" t="s">
        <v>59</v>
      </c>
      <c r="D34" s="1">
        <v>60</v>
      </c>
      <c r="E34" s="2">
        <f>Tabela2[[#This Row],[PRODUZIDAS]]*VLOOKUP(Tabela2[[#This Row],[SKU]],Tabela24[#All],3,0)</f>
        <v>15.452054794520548</v>
      </c>
    </row>
    <row r="35" spans="2:5" x14ac:dyDescent="0.25">
      <c r="B35" s="3" t="s">
        <v>60</v>
      </c>
      <c r="C35" s="3" t="s">
        <v>61</v>
      </c>
      <c r="D35" s="1">
        <v>60</v>
      </c>
      <c r="E35" s="2">
        <f>Tabela2[[#This Row],[PRODUZIDAS]]*VLOOKUP(Tabela2[[#This Row],[SKU]],Tabela24[#All],3,0)</f>
        <v>15.452054794520548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>
        <v>2</v>
      </c>
      <c r="E37" s="2">
        <f>Tabela2[[#This Row],[PRODUZIDAS]]*VLOOKUP(Tabela2[[#This Row],[SKU]],Tabela24[#All],3,0)</f>
        <v>0.51506849315068493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Tabela2[[#This Row],[PRODUZIDAS]]*VLOOKUP(Tabela2[[#This Row],[SKU]],Tabela24[#All],3,0)</f>
        <v>2.7041095890410953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Tabela2[[#This Row],[PRODUZIDAS]]*VLOOKUP(Tabela2[[#This Row],[SKU]],Tabela24[#All],3,0)</f>
        <v>2.9745205479452048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4</v>
      </c>
      <c r="E58" s="2">
        <f>Tabela2[[#This Row],[PRODUZIDAS]]*VLOOKUP(Tabela2[[#This Row],[SKU]],Tabela24[#All],3,0)</f>
        <v>1.0816438356164382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>
        <v>3</v>
      </c>
      <c r="E61" s="2">
        <f>Tabela2[[#This Row],[PRODUZIDAS]]*VLOOKUP(Tabela2[[#This Row],[SKU]],Tabela24[#All],3,0)</f>
        <v>0.81123287671232869</v>
      </c>
    </row>
    <row r="62" spans="2:5" x14ac:dyDescent="0.25">
      <c r="B62" s="3" t="s">
        <v>114</v>
      </c>
      <c r="C62" s="3" t="s">
        <v>115</v>
      </c>
      <c r="D62" s="1">
        <v>12</v>
      </c>
      <c r="E62" s="2">
        <f>Tabela2[[#This Row],[PRODUZIDAS]]*VLOOKUP(Tabela2[[#This Row],[SKU]],Tabela24[#All],3,0)</f>
        <v>3.2449315068493148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>
        <v>1</v>
      </c>
      <c r="E70" s="2">
        <f>Tabela2[[#This Row],[PRODUZIDAS]]*VLOOKUP(Tabela2[[#This Row],[SKU]],Tabela24[#All],3,0)</f>
        <v>0.27089999999999997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10</v>
      </c>
      <c r="E75" s="2">
        <f>Tabela2[[#This Row],[PRODUZIDAS]]*VLOOKUP(Tabela2[[#This Row],[SKU]],Tabela24[#All],3,0)</f>
        <v>2.7089999999999996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Tabela2[[#This Row],[PRODUZIDAS]]*VLOOKUP(Tabela2[[#This Row],[SKU]],Tabela24[#All],3,0)</f>
        <v>0.54179999999999995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Tabela2[[#This Row],[PRODUZIDAS]]*VLOOKUP(Tabela2[[#This Row],[SKU]],Tabela24[#All],3,0)</f>
        <v>3.2208333333333332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>
        <v>10</v>
      </c>
      <c r="E138" s="2">
        <f>Tabela2[[#This Row],[PRODUZIDAS]]*VLOOKUP(Tabela2[[#This Row],[SKU]],Tabela24[#All],3,0)</f>
        <v>3.2208333333333332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Tabela2[[#This Row],[PRODUZIDAS]]*VLOOKUP(Tabela2[[#This Row],[SKU]],Tabela24[#All],3,0)</f>
        <v>3.2208333333333332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130</v>
      </c>
      <c r="E197" s="2">
        <f>Tabela2[[#This Row],[PRODUZIDAS]]*VLOOKUP(Tabela2[[#This Row],[SKU]],Tabela24[#All],3,0)</f>
        <v>20.092799999999997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26</v>
      </c>
      <c r="E230" s="2">
        <f>Tabela2[[#This Row],[PRODUZIDAS]]*VLOOKUP(Tabela2[[#This Row],[SKU]],Tabela24[#All],3,0)</f>
        <v>8.3757142857142863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Tabela2[[#This Row],[PRODUZIDAS]]*VLOOKUP(Tabela2[[#This Row],[SKU]],Tabela24[#All],3,0)</f>
        <v>0.32214285714285718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Tabela2[[#This Row],[PRODUZIDAS]]*VLOOKUP(Tabela2[[#This Row],[SKU]],Tabela24[#All],3,0)</f>
        <v>2.4659999999999993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>
        <v>5</v>
      </c>
      <c r="E289" s="2">
        <f>Tabela2[[#This Row],[PRODUZIDAS]]*VLOOKUP(Tabela2[[#This Row],[SKU]],Tabela24[#All],3,0)</f>
        <v>4.1099999999999994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>
        <v>3</v>
      </c>
      <c r="E301" s="2">
        <f>Tabela2[[#This Row],[PRODUZIDAS]]*VLOOKUP(Tabela2[[#This Row],[SKU]],Tabela24[#All],3,0)</f>
        <v>2.8636363636363633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>
        <v>4</v>
      </c>
      <c r="E352" s="2">
        <f>Tabela2[[#This Row],[PRODUZIDAS]]*VLOOKUP(Tabela2[[#This Row],[SKU]],Tabela24[#All],3,0)</f>
        <v>3.2879999999999994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>
        <v>1</v>
      </c>
      <c r="E408" s="2">
        <f>Tabela2[[#This Row],[PRODUZIDAS]]*VLOOKUP(Tabela2[[#This Row],[SKU]],Tabela24[#All],3,0)</f>
        <v>0.80242857142857127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6</v>
      </c>
      <c r="E422" s="2">
        <f>Tabela2[[#This Row],[PRODUZIDAS]]*VLOOKUP(Tabela2[[#This Row],[SKU]],Tabela24[#All],3,0)</f>
        <v>5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>
        <v>6</v>
      </c>
      <c r="E443" s="2">
        <f>Tabela2[[#This Row],[PRODUZIDAS]]*VLOOKUP(Tabela2[[#This Row],[SKU]],Tabela24[#All],3,0)</f>
        <v>5.676000000000001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1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576.68069442508715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>
        <v>73</v>
      </c>
      <c r="E112" s="2">
        <f>Tabela225[[#This Row],[PRODUZIDAS]]*VLOOKUP(Tabela225[[#This Row],[SKU]],Tabela24[#All],4,0)</f>
        <v>39.490079999999999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47</v>
      </c>
      <c r="E144" s="2">
        <f>Tabela225[[#This Row],[PRODUZIDAS]]*VLOOKUP(Tabela225[[#This Row],[SKU]],Tabela24[#All],4,0)</f>
        <v>69.647285714285715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Tabela225[[#This Row],[PRODUZIDAS]]*VLOOKUP(Tabela225[[#This Row],[SKU]],Tabela24[#All],4,0)</f>
        <v>29.637142857142855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>
        <v>31</v>
      </c>
      <c r="E186" s="2">
        <f>Tabela225[[#This Row],[PRODUZIDAS]]*VLOOKUP(Tabela225[[#This Row],[SKU]],Tabela24[#All],4,0)</f>
        <v>35.963099999999997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375</v>
      </c>
      <c r="E192" s="2">
        <f>Tabela225[[#This Row],[PRODUZIDAS]]*VLOOKUP(Tabela225[[#This Row],[SKU]],Tabela24[#All],4,0)</f>
        <v>202.85999999999999</v>
      </c>
    </row>
    <row r="193" spans="2:5" x14ac:dyDescent="0.25">
      <c r="B193" s="3" t="s">
        <v>376</v>
      </c>
      <c r="C193" s="3" t="s">
        <v>377</v>
      </c>
      <c r="D193" s="1">
        <v>64</v>
      </c>
      <c r="E193" s="2">
        <f>Tabela225[[#This Row],[PRODUZIDAS]]*VLOOKUP(Tabela225[[#This Row],[SKU]],Tabela24[#All],4,0)</f>
        <v>34.62144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>
        <v>75.5</v>
      </c>
      <c r="E196" s="2">
        <f>Tabela225[[#This Row],[PRODUZIDAS]]*VLOOKUP(Tabela225[[#This Row],[SKU]],Tabela24[#All],4,0)</f>
        <v>40.842480000000002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155</v>
      </c>
      <c r="E201" s="2">
        <f>Tabela225[[#This Row],[PRODUZIDAS]]*VLOOKUP(Tabela225[[#This Row],[SKU]],Tabela24[#All],4,0)</f>
        <v>83.848799999999997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>
        <v>27.5</v>
      </c>
      <c r="E258" s="2">
        <f>Tabela225[[#This Row],[PRODUZIDAS]]*VLOOKUP(Tabela225[[#This Row],[SKU]],Tabela24[#All],4,0)</f>
        <v>39.770365853658539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97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28.56784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>
        <v>221.8</v>
      </c>
      <c r="E110" s="2">
        <f>Tabela2256[[#This Row],[PRODUZIDAS]]*VLOOKUP(Tabela2256[[#This Row],[SKU]],Tabela24[#All],5,0)</f>
        <v>28.56784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98" workbookViewId="0">
      <selection activeCell="D313" sqref="D31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413.34224407665505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34</v>
      </c>
      <c r="E108" s="2">
        <f>Tabela22567[[#This Row],[PRODUZIDAS]]*VLOOKUP(Tabela22567[[#This Row],[SKU]],Tabela24[#All],6,0)</f>
        <v>39.41279999999999</v>
      </c>
    </row>
    <row r="109" spans="2:5" x14ac:dyDescent="0.25">
      <c r="B109" s="3" t="s">
        <v>208</v>
      </c>
      <c r="C109" s="3" t="s">
        <v>209</v>
      </c>
      <c r="D109" s="1">
        <v>23.5</v>
      </c>
      <c r="E109" s="2">
        <f>Tabela22567[[#This Row],[PRODUZIDAS]]*VLOOKUP(Tabela22567[[#This Row],[SKU]],Tabela24[#All],6,0)</f>
        <v>27.241199999999996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5</v>
      </c>
      <c r="E135" s="2">
        <f>Tabela22567[[#This Row],[PRODUZIDAS]]*VLOOKUP(Tabela22567[[#This Row],[SKU]],Tabela24[#All],6,0)</f>
        <v>6.4416666666666664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20</v>
      </c>
      <c r="E147" s="2">
        <f>Tabela22567[[#This Row],[PRODUZIDAS]]*VLOOKUP(Tabela22567[[#This Row],[SKU]],Tabela24[#All],6,0)</f>
        <v>25.771428571428572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31</v>
      </c>
      <c r="E150" s="2">
        <f>Tabela22567[[#This Row],[PRODUZIDAS]]*VLOOKUP(Tabela22567[[#This Row],[SKU]],Tabela24[#All],6,0)</f>
        <v>39.945714285714288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>
        <v>7.5</v>
      </c>
      <c r="E180" s="2">
        <f>Tabela22567[[#This Row],[PRODUZIDAS]]*VLOOKUP(Tabela22567[[#This Row],[SKU]],Tabela24[#All],6,0)</f>
        <v>10.634250000000002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>
        <v>11</v>
      </c>
      <c r="E182" s="2">
        <f>Tabela22567[[#This Row],[PRODUZIDAS]]*VLOOKUP(Tabela22567[[#This Row],[SKU]],Tabela24[#All],6,0)</f>
        <v>15.596900000000002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>
        <v>15</v>
      </c>
      <c r="E186" s="2">
        <f>Tabela22567[[#This Row],[PRODUZIDAS]]*VLOOKUP(Tabela22567[[#This Row],[SKU]],Tabela24[#All],6,0)</f>
        <v>21.268500000000003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32</v>
      </c>
      <c r="E192" s="2">
        <f>Tabela22567[[#This Row],[PRODUZIDAS]]*VLOOKUP(Tabela22567[[#This Row],[SKU]],Tabela24[#All],6,0)</f>
        <v>37.094399999999993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8.5</v>
      </c>
      <c r="E203" s="2">
        <f>Tabela22567[[#This Row],[PRODUZIDAS]]*VLOOKUP(Tabela22567[[#This Row],[SKU]],Tabela24[#All],6,0)</f>
        <v>10.950833333333334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17.5</v>
      </c>
      <c r="E258" s="2">
        <f>Tabela22567[[#This Row],[PRODUZIDAS]]*VLOOKUP(Tabela22567[[#This Row],[SKU]],Tabela24[#All],6,0)</f>
        <v>24.208048780487811</v>
      </c>
    </row>
    <row r="259" spans="2:5" x14ac:dyDescent="0.25">
      <c r="B259" s="3" t="s">
        <v>508</v>
      </c>
      <c r="C259" s="3" t="s">
        <v>509</v>
      </c>
      <c r="D259" s="1">
        <v>6</v>
      </c>
      <c r="E259" s="2">
        <f>Tabela22567[[#This Row],[PRODUZIDAS]]*VLOOKUP(Tabela22567[[#This Row],[SKU]],Tabela24[#All],6,0)</f>
        <v>8.2999024390243932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>
        <v>16.5</v>
      </c>
      <c r="E266" s="2">
        <f>Tabela22567[[#This Row],[PRODUZIDAS]]*VLOOKUP(Tabela22567[[#This Row],[SKU]],Tabela24[#All],6,0)</f>
        <v>23.395350000000004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>
        <v>13</v>
      </c>
      <c r="E285" s="2">
        <f>Tabela22567[[#This Row],[PRODUZIDAS]]*VLOOKUP(Tabela22567[[#This Row],[SKU]],Tabela24[#All],6,0)</f>
        <v>22.262499999999996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>
        <v>4.5</v>
      </c>
      <c r="E289" s="2">
        <f>Tabela22567[[#This Row],[PRODUZIDAS]]*VLOOKUP(Tabela22567[[#This Row],[SKU]],Tabela24[#All],6,0)</f>
        <v>7.7062499999999989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Tabela22567[[#This Row],[PRODUZIDAS]]*VLOOKUP(Tabela22567[[#This Row],[SKU]],Tabela24[#All],6,0)</f>
        <v>6.8181818181818175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>
        <v>6</v>
      </c>
      <c r="E312" s="2">
        <f>Tabela22567[[#This Row],[PRODUZIDAS]]*VLOOKUP(Tabela22567[[#This Row],[SKU]],Tabela24[#All],6,0)</f>
        <v>10.227272727272727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6</v>
      </c>
      <c r="E320" s="2">
        <f>Tabela22567[[#This Row],[PRODUZIDAS]]*VLOOKUP(Tabela22567[[#This Row],[SKU]],Tabela24[#All],6,0)</f>
        <v>11.824999999999998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>
        <v>3</v>
      </c>
      <c r="E344" s="2">
        <f>Tabela22567[[#This Row],[PRODUZIDAS]]*VLOOKUP(Tabela22567[[#This Row],[SKU]],Tabela24[#All],6,0)</f>
        <v>5.1374999999999993</v>
      </c>
    </row>
    <row r="345" spans="2:5" x14ac:dyDescent="0.25">
      <c r="B345" s="3" t="s">
        <v>680</v>
      </c>
      <c r="C345" s="3" t="s">
        <v>681</v>
      </c>
      <c r="D345" s="1">
        <v>1</v>
      </c>
      <c r="E345" s="2">
        <f>Tabela22567[[#This Row],[PRODUZIDAS]]*VLOOKUP(Tabela22567[[#This Row],[SKU]],Tabela24[#All],6,0)</f>
        <v>1.7124999999999997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10</v>
      </c>
      <c r="E511" s="2">
        <f>Tabela22567[[#This Row],[PRODUZIDAS]]*VLOOKUP(Tabela22567[[#This Row],[SKU]],Tabela24[#All],6,0)</f>
        <v>17.124999999999996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Tabela22567[[#This Row],[PRODUZIDAS]]*VLOOKUP(Tabela22567[[#This Row],[SKU]],Tabela24[#All],6,0)</f>
        <v>8.5624999999999982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>
        <v>10.5</v>
      </c>
      <c r="E529" s="2">
        <f>Tabela22567[[#This Row],[PRODUZIDAS]]*VLOOKUP(Tabela22567[[#This Row],[SKU]],Tabela24[#All],6,0)</f>
        <v>21.477272727272727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>
        <v>5</v>
      </c>
      <c r="E538" s="2">
        <f>Tabela22567[[#This Row],[PRODUZIDAS]]*VLOOKUP(Tabela22567[[#This Row],[SKU]],Tabela24[#All],6,0)</f>
        <v>10.227272727272727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05" workbookViewId="0">
      <selection activeCell="D321" sqref="D32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34.030909090909084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Tabela2256789[[#This Row],[PRODUZIDAS]]*VLOOKUP(Tabela2256789[[#This Row],[SKU]],Tabela24[#All],8,0)</f>
        <v>1.2329999999999997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>
        <v>10</v>
      </c>
      <c r="E280" s="2">
        <f>Tabela2256789[[#This Row],[PRODUZIDAS]]*VLOOKUP(Tabela2256789[[#This Row],[SKU]],Tabela24[#All],8,0)</f>
        <v>4.1099999999999994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>
        <v>13</v>
      </c>
      <c r="E285" s="2">
        <f>Tabela2256789[[#This Row],[PRODUZIDAS]]*VLOOKUP(Tabela2256789[[#This Row],[SKU]],Tabela24[#All],8,0)</f>
        <v>5.3429999999999991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>
        <v>5</v>
      </c>
      <c r="E288" s="2">
        <f>Tabela2256789[[#This Row],[PRODUZIDAS]]*VLOOKUP(Tabela2256789[[#This Row],[SKU]],Tabela24[#All],8,0)</f>
        <v>2.0549999999999997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30</v>
      </c>
      <c r="E296" s="2">
        <f>Tabela2256789[[#This Row],[PRODUZIDAS]]*VLOOKUP(Tabela2256789[[#This Row],[SKU]],Tabela24[#All],8,0)</f>
        <v>14.318181818181817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>
        <v>4</v>
      </c>
      <c r="E304" s="2">
        <f>Tabela2256789[[#This Row],[PRODUZIDAS]]*VLOOKUP(Tabela2256789[[#This Row],[SKU]],Tabela24[#All],8,0)</f>
        <v>1.636363636363636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2</v>
      </c>
      <c r="E345" s="2">
        <f>Tabela2256789[[#This Row],[PRODUZIDAS]]*VLOOKUP(Tabela2256789[[#This Row],[SKU]],Tabela24[#All],8,0)</f>
        <v>0.82199999999999984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>
        <v>7</v>
      </c>
      <c r="E353" s="2">
        <f>Tabela2256789[[#This Row],[PRODUZIDAS]]*VLOOKUP(Tabela2256789[[#This Row],[SKU]],Tabela24[#All],8,0)</f>
        <v>2.8769999999999993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>
        <v>4</v>
      </c>
      <c r="E369" s="2">
        <f>Tabela2256789[[#This Row],[PRODUZIDAS]]*VLOOKUP(Tabela2256789[[#This Row],[SKU]],Tabela24[#All],8,0)</f>
        <v>1.636363636363636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629.0221922122397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>
        <v>2</v>
      </c>
      <c r="E25" s="2">
        <f>Tabela225678910[[#This Row],[PRODUZIDAS]]*VLOOKUP(Tabela225678910[[#This Row],[SKU]],Tabela24[#All],9,0)</f>
        <v>1.0301369863013699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240</v>
      </c>
      <c r="E27" s="2">
        <f>Tabela225678910[[#This Row],[PRODUZIDAS]]*VLOOKUP(Tabela225678910[[#This Row],[SKU]],Tabela24[#All],9,0)</f>
        <v>123.61643835616438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2</v>
      </c>
      <c r="E37" s="2">
        <f>Tabela225678910[[#This Row],[PRODUZIDAS]]*VLOOKUP(Tabela225678910[[#This Row],[SKU]],Tabela24[#All],9,0)</f>
        <v>1.0301369863013699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Tabela225678910[[#This Row],[PRODUZIDAS]]*VLOOKUP(Tabela225678910[[#This Row],[SKU]],Tabela24[#All],9,0)</f>
        <v>6.6958904109589046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Tabela225678910[[#This Row],[PRODUZIDAS]]*VLOOKUP(Tabela225678910[[#This Row],[SKU]],Tabela24[#All],9,0)</f>
        <v>2.0087671232876714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>
        <v>40</v>
      </c>
      <c r="E49" s="2">
        <f>Tabela225678910[[#This Row],[PRODUZIDAS]]*VLOOKUP(Tabela225678910[[#This Row],[SKU]],Tabela24[#All],9,0)</f>
        <v>26.783561643835618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Tabela225678910[[#This Row],[PRODUZIDAS]]*VLOOKUP(Tabela225678910[[#This Row],[SKU]],Tabela24[#All],9,0)</f>
        <v>6.6958904109589046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>
        <v>13</v>
      </c>
      <c r="E52" s="2">
        <f>Tabela225678910[[#This Row],[PRODUZIDAS]]*VLOOKUP(Tabela225678910[[#This Row],[SKU]],Tabela24[#All],9,0)</f>
        <v>8.7046575342465751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Tabela225678910[[#This Row],[PRODUZIDAS]]*VLOOKUP(Tabela225678910[[#This Row],[SKU]],Tabela24[#All],9,0)</f>
        <v>6.6958904109589046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1.5</v>
      </c>
      <c r="E58" s="2">
        <f>Tabela225678910[[#This Row],[PRODUZIDAS]]*VLOOKUP(Tabela225678910[[#This Row],[SKU]],Tabela24[#All],9,0)</f>
        <v>1.0043835616438357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>
        <v>10</v>
      </c>
      <c r="E62" s="2">
        <f>Tabela225678910[[#This Row],[PRODUZIDAS]]*VLOOKUP(Tabela225678910[[#This Row],[SKU]],Tabela24[#All],9,0)</f>
        <v>6.6958904109589046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36</v>
      </c>
      <c r="E68" s="2">
        <f>Tabela225678910[[#This Row],[PRODUZIDAS]]*VLOOKUP(Tabela225678910[[#This Row],[SKU]],Tabela24[#All],9,0)</f>
        <v>26.470799999999993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Tabela225678910[[#This Row],[PRODUZIDAS]]*VLOOKUP(Tabela225678910[[#This Row],[SKU]],Tabela24[#All],9,0)</f>
        <v>29.411999999999992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>
        <v>13.5</v>
      </c>
      <c r="E132" s="2">
        <f>Tabela225678910[[#This Row],[PRODUZIDAS]]*VLOOKUP(Tabela225678910[[#This Row],[SKU]],Tabela24[#All],9,0)</f>
        <v>13.044374999999999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10</v>
      </c>
      <c r="E138" s="2">
        <f>Tabela225678910[[#This Row],[PRODUZIDAS]]*VLOOKUP(Tabela225678910[[#This Row],[SKU]],Tabela24[#All],9,0)</f>
        <v>9.6624999999999996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55</v>
      </c>
      <c r="E146" s="2">
        <f>Tabela225678910[[#This Row],[PRODUZIDAS]]*VLOOKUP(Tabela225678910[[#This Row],[SKU]],Tabela24[#All],9,0)</f>
        <v>56.697142857142858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115</v>
      </c>
      <c r="E193" s="2">
        <f>Tabela225678910[[#This Row],[PRODUZIDAS]]*VLOOKUP(Tabela225678910[[#This Row],[SKU]],Tabela24[#All],9,0)</f>
        <v>74.06</v>
      </c>
    </row>
    <row r="194" spans="2:5" x14ac:dyDescent="0.25">
      <c r="B194" s="3" t="s">
        <v>378</v>
      </c>
      <c r="C194" s="3" t="s">
        <v>379</v>
      </c>
      <c r="D194" s="1">
        <v>210</v>
      </c>
      <c r="E194" s="2">
        <f>Tabela225678910[[#This Row],[PRODUZIDAS]]*VLOOKUP(Tabela225678910[[#This Row],[SKU]],Tabela24[#All],9,0)</f>
        <v>135.24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>
        <v>10</v>
      </c>
      <c r="E218" s="2">
        <f>Tabela225678910[[#This Row],[PRODUZIDAS]]*VLOOKUP(Tabela225678910[[#This Row],[SKU]],Tabela24[#All],9,0)</f>
        <v>9.6624999999999996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Tabela225678910[[#This Row],[PRODUZIDAS]]*VLOOKUP(Tabela225678910[[#This Row],[SKU]],Tabela24[#All],9,0)</f>
        <v>4.8312499999999998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30</v>
      </c>
      <c r="E277" s="2">
        <f>Tabela225678910[[#This Row],[PRODUZIDAS]]*VLOOKUP(Tabela225678910[[#This Row],[SKU]],Tabela24[#All],9,0)</f>
        <v>18.494999999999994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>
        <v>5</v>
      </c>
      <c r="E289" s="2">
        <f>Tabela225678910[[#This Row],[PRODUZIDAS]]*VLOOKUP(Tabela225678910[[#This Row],[SKU]],Tabela24[#All],9,0)</f>
        <v>3.0824999999999991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>
        <v>4</v>
      </c>
      <c r="E303" s="2">
        <f>Tabela225678910[[#This Row],[PRODUZIDAS]]*VLOOKUP(Tabela225678910[[#This Row],[SKU]],Tabela24[#All],9,0)</f>
        <v>2.9999999999999996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>
        <v>6.5</v>
      </c>
      <c r="E321" s="2">
        <f>Tabela225678910[[#This Row],[PRODUZIDAS]]*VLOOKUP(Tabela225678910[[#This Row],[SKU]],Tabela24[#All],9,0)</f>
        <v>7.6862499999999994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11</v>
      </c>
      <c r="E408" s="2">
        <f>Tabela225678910[[#This Row],[PRODUZIDAS]]*VLOOKUP(Tabela225678910[[#This Row],[SKU]],Tabela24[#All],9,0)</f>
        <v>6.4585714285714264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>
        <v>14</v>
      </c>
      <c r="E419" s="2">
        <f>Tabela225678910[[#This Row],[PRODUZIDAS]]*VLOOKUP(Tabela225678910[[#This Row],[SKU]],Tabela24[#All],9,0)</f>
        <v>9.3333333333333339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Tabela225678910[[#This Row],[PRODUZIDAS]]*VLOOKUP(Tabela225678910[[#This Row],[SKU]],Tabela24[#All],9,0)</f>
        <v>6.6666666666666679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>
        <v>4.5</v>
      </c>
      <c r="E511" s="2">
        <f>Tabela225678910[[#This Row],[PRODUZIDAS]]*VLOOKUP(Tabela225678910[[#This Row],[SKU]],Tabela24[#All],9,0)</f>
        <v>2.7742499999999994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>
        <v>5</v>
      </c>
      <c r="E538" s="2">
        <f>Tabela225678910[[#This Row],[PRODUZIDAS]]*VLOOKUP(Tabela225678910[[#This Row],[SKU]],Tabela24[#All],9,0)</f>
        <v>4.0909090909090899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Tabela225678910[[#This Row],[PRODUZIDAS]]*VLOOKUP(Tabela225678910[[#This Row],[SKU]],Tabela24[#All],9,0)</f>
        <v>2.8987499999999997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Tabela225678910[[#This Row],[PRODUZIDAS]]*VLOOKUP(Tabela225678910[[#This Row],[SKU]],Tabela24[#All],9,0)</f>
        <v>4.8312499999999998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>
        <v>10</v>
      </c>
      <c r="E588" s="2">
        <f>Tabela225678910[[#This Row],[PRODUZIDAS]]*VLOOKUP(Tabela225678910[[#This Row],[SKU]],Tabela24[#All],9,0)</f>
        <v>9.6624999999999996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4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519.28599122635364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>
        <v>2</v>
      </c>
      <c r="E25" s="2">
        <f>Tabela22567891011[[#This Row],[PRODUZIDAS]]*VLOOKUP(Tabela22567891011[[#This Row],[SKU]],Tabela24[#All],10,0)</f>
        <v>1.2876712328767124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>
        <v>2</v>
      </c>
      <c r="E37" s="2">
        <f>Tabela22567891011[[#This Row],[PRODUZIDAS]]*VLOOKUP(Tabela22567891011[[#This Row],[SKU]],Tabela24[#All],10,0)</f>
        <v>1.2876712328767124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Tabela22567891011[[#This Row],[PRODUZIDAS]]*VLOOKUP(Tabela22567891011[[#This Row],[SKU]],Tabela24[#All],10,0)</f>
        <v>7.3397260273972584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15</v>
      </c>
      <c r="E49" s="2">
        <f>Tabela22567891011[[#This Row],[PRODUZIDAS]]*VLOOKUP(Tabela22567891011[[#This Row],[SKU]],Tabela24[#All],10,0)</f>
        <v>11.009589041095888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Tabela22567891011[[#This Row],[PRODUZIDAS]]*VLOOKUP(Tabela22567891011[[#This Row],[SKU]],Tabela24[#All],10,0)</f>
        <v>7.3397260273972584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4.5</v>
      </c>
      <c r="E58" s="2">
        <f>Tabela22567891011[[#This Row],[PRODUZIDAS]]*VLOOKUP(Tabela22567891011[[#This Row],[SKU]],Tabela24[#All],10,0)</f>
        <v>3.3028767123287666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Tabela22567891011[[#This Row],[PRODUZIDAS]]*VLOOKUP(Tabela22567891011[[#This Row],[SKU]],Tabela24[#All],10,0)</f>
        <v>1.5995999999999997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15</v>
      </c>
      <c r="E75" s="2">
        <f>Tabela22567891011[[#This Row],[PRODUZIDAS]]*VLOOKUP(Tabela22567891011[[#This Row],[SKU]],Tabela24[#All],10,0)</f>
        <v>11.996999999999998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30</v>
      </c>
      <c r="E126" s="2">
        <f>Tabela22567891011[[#This Row],[PRODUZIDAS]]*VLOOKUP(Tabela22567891011[[#This Row],[SKU]],Tabela24[#All],10,0)</f>
        <v>27.054999999999996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Tabela22567891011[[#This Row],[PRODUZIDAS]]*VLOOKUP(Tabela22567891011[[#This Row],[SKU]],Tabela24[#All],10,0)</f>
        <v>9.0183333333333309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>
        <v>6</v>
      </c>
      <c r="E135" s="2">
        <f>Tabela22567891011[[#This Row],[PRODUZIDAS]]*VLOOKUP(Tabela22567891011[[#This Row],[SKU]],Tabela24[#All],10,0)</f>
        <v>5.4109999999999987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>
        <v>25</v>
      </c>
      <c r="E138" s="2">
        <f>Tabela22567891011[[#This Row],[PRODUZIDAS]]*VLOOKUP(Tabela22567891011[[#This Row],[SKU]],Tabela24[#All],10,0)</f>
        <v>22.545833333333327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>
        <v>15</v>
      </c>
      <c r="E142" s="2">
        <f>Tabela22567891011[[#This Row],[PRODUZIDAS]]*VLOOKUP(Tabela22567891011[[#This Row],[SKU]],Tabela24[#All],10,0)</f>
        <v>13.527499999999998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35</v>
      </c>
      <c r="E146" s="2">
        <f>Tabela22567891011[[#This Row],[PRODUZIDAS]]*VLOOKUP(Tabela22567891011[[#This Row],[SKU]],Tabela24[#All],10,0)</f>
        <v>40.589999999999996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Tabela22567891011[[#This Row],[PRODUZIDAS]]*VLOOKUP(Tabela22567891011[[#This Row],[SKU]],Tabela24[#All],10,0)</f>
        <v>3.4791428571428571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187.5</v>
      </c>
      <c r="E193" s="2">
        <f>Tabela22567891011[[#This Row],[PRODUZIDAS]]*VLOOKUP(Tabela22567891011[[#This Row],[SKU]],Tabela24[#All],10,0)</f>
        <v>120.75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12.5</v>
      </c>
      <c r="E219" s="2">
        <f>Tabela22567891011[[#This Row],[PRODUZIDAS]]*VLOOKUP(Tabela22567891011[[#This Row],[SKU]],Tabela24[#All],10,0)</f>
        <v>11.272916666666664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45</v>
      </c>
      <c r="E231" s="2">
        <f>Tabela22567891011[[#This Row],[PRODUZIDAS]]*VLOOKUP(Tabela22567891011[[#This Row],[SKU]],Tabela24[#All],10,0)</f>
        <v>52.187142857142859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28.5</v>
      </c>
      <c r="E234" s="2">
        <f>Tabela22567891011[[#This Row],[PRODUZIDAS]]*VLOOKUP(Tabela22567891011[[#This Row],[SKU]],Tabela24[#All],10,0)</f>
        <v>33.051857142857145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>
        <v>13</v>
      </c>
      <c r="E578" s="2">
        <f>Tabela22567891011[[#This Row],[PRODUZIDAS]]*VLOOKUP(Tabela22567891011[[#This Row],[SKU]],Tabela24[#All],10,0)</f>
        <v>11.723833333333332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59</v>
      </c>
      <c r="E658" s="2">
        <f>Tabela22567891011[[#This Row],[PRODUZIDAS]]*VLOOKUP(Tabela22567891011[[#This Row],[SKU]],Tabela24[#All],10,0)</f>
        <v>68.423142857142849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47.5</v>
      </c>
      <c r="E664" s="2">
        <f>Tabela22567891011[[#This Row],[PRODUZIDAS]]*VLOOKUP(Tabela22567891011[[#This Row],[SKU]],Tabela24[#All],10,0)</f>
        <v>55.08642857142857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7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857.76146572673883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>
        <v>1</v>
      </c>
      <c r="E25" s="2">
        <f>Tabela2256789101112[[#This Row],[PRODUZIDAS]]*VLOOKUP(Tabela2256789101112[[#This Row],[SKU]],Tabela24[#All],11,0)</f>
        <v>0.77260273972602722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>
        <v>1</v>
      </c>
      <c r="E37" s="2">
        <f>Tabela2256789101112[[#This Row],[PRODUZIDAS]]*VLOOKUP(Tabela2256789101112[[#This Row],[SKU]],Tabela24[#All],11,0)</f>
        <v>0.77260273972602722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Tabela2256789101112[[#This Row],[PRODUZIDAS]]*VLOOKUP(Tabela2256789101112[[#This Row],[SKU]],Tabela24[#All],11,0)</f>
        <v>5.7945205479452042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Tabela2256789101112[[#This Row],[PRODUZIDAS]]*VLOOKUP(Tabela2256789101112[[#This Row],[SKU]],Tabela24[#All],11,0)</f>
        <v>5.7945205479452042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3</v>
      </c>
      <c r="E58" s="2">
        <f>Tabela2256789101112[[#This Row],[PRODUZIDAS]]*VLOOKUP(Tabela2256789101112[[#This Row],[SKU]],Tabela24[#All],11,0)</f>
        <v>1.7383561643835614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20</v>
      </c>
      <c r="E68" s="2">
        <f>Tabela2256789101112[[#This Row],[PRODUZIDAS]]*VLOOKUP(Tabela2256789101112[[#This Row],[SKU]],Tabela24[#All],11,0)</f>
        <v>16.77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Tabela2256789101112[[#This Row],[PRODUZIDAS]]*VLOOKUP(Tabela2256789101112[[#This Row],[SKU]],Tabela24[#All],11,0)</f>
        <v>1.6769999999999998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16</v>
      </c>
      <c r="E75" s="2">
        <f>Tabela2256789101112[[#This Row],[PRODUZIDAS]]*VLOOKUP(Tabela2256789101112[[#This Row],[SKU]],Tabela24[#All],11,0)</f>
        <v>13.415999999999999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22.5</v>
      </c>
      <c r="E126" s="2">
        <f>Tabela2256789101112[[#This Row],[PRODUZIDAS]]*VLOOKUP(Tabela2256789101112[[#This Row],[SKU]],Tabela24[#All],11,0)</f>
        <v>15.943124999999998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>
        <v>4</v>
      </c>
      <c r="E128" s="2">
        <f>Tabela2256789101112[[#This Row],[PRODUZIDAS]]*VLOOKUP(Tabela2256789101112[[#This Row],[SKU]],Tabela24[#All],11,0)</f>
        <v>2.8343333333333329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Tabela2256789101112[[#This Row],[PRODUZIDAS]]*VLOOKUP(Tabela2256789101112[[#This Row],[SKU]],Tabela24[#All],11,0)</f>
        <v>7.0858333333333325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>
        <v>10</v>
      </c>
      <c r="E138" s="2">
        <f>Tabela2256789101112[[#This Row],[PRODUZIDAS]]*VLOOKUP(Tabela2256789101112[[#This Row],[SKU]],Tabela24[#All],11,0)</f>
        <v>7.0858333333333325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Tabela2256789101112[[#This Row],[PRODUZIDAS]]*VLOOKUP(Tabela2256789101112[[#This Row],[SKU]],Tabela24[#All],11,0)</f>
        <v>7.0858333333333325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57.5</v>
      </c>
      <c r="E146" s="2">
        <f>Tabela2256789101112[[#This Row],[PRODUZIDAS]]*VLOOKUP(Tabela2256789101112[[#This Row],[SKU]],Tabela24[#All],11,0)</f>
        <v>44.455714285714286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>
        <v>58</v>
      </c>
      <c r="E149" s="2">
        <f>Tabela2256789101112[[#This Row],[PRODUZIDAS]]*VLOOKUP(Tabela2256789101112[[#This Row],[SKU]],Tabela24[#All],11,0)</f>
        <v>44.842285714285715</v>
      </c>
    </row>
    <row r="150" spans="2:5" x14ac:dyDescent="0.25">
      <c r="B150" s="3" t="s">
        <v>290</v>
      </c>
      <c r="C150" s="3" t="s">
        <v>291</v>
      </c>
      <c r="D150" s="1">
        <v>67.5</v>
      </c>
      <c r="E150" s="2">
        <f>Tabela2256789101112[[#This Row],[PRODUZIDAS]]*VLOOKUP(Tabela2256789101112[[#This Row],[SKU]],Tabela24[#All],11,0)</f>
        <v>52.187142857142859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45.5</v>
      </c>
      <c r="E152" s="2">
        <f>Tabela2256789101112[[#This Row],[PRODUZIDAS]]*VLOOKUP(Tabela2256789101112[[#This Row],[SKU]],Tabela24[#All],11,0)</f>
        <v>35.177999999999997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26</v>
      </c>
      <c r="E154" s="2">
        <f>Tabela2256789101112[[#This Row],[PRODUZIDAS]]*VLOOKUP(Tabela2256789101112[[#This Row],[SKU]],Tabela24[#All],11,0)</f>
        <v>20.101714285714287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Tabela2256789101112[[#This Row],[PRODUZIDAS]]*VLOOKUP(Tabela2256789101112[[#This Row],[SKU]],Tabela24[#All],11,0)</f>
        <v>2.3194285714285714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248</v>
      </c>
      <c r="E193" s="2">
        <f>Tabela2256789101112[[#This Row],[PRODUZIDAS]]*VLOOKUP(Tabela2256789101112[[#This Row],[SKU]],Tabela24[#All],11,0)</f>
        <v>162.90624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37.5</v>
      </c>
      <c r="E195" s="2">
        <f>Tabela2256789101112[[#This Row],[PRODUZIDAS]]*VLOOKUP(Tabela2256789101112[[#This Row],[SKU]],Tabela24[#All],11,0)</f>
        <v>24.632999999999999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Tabela2256789101112[[#This Row],[PRODUZIDAS]]*VLOOKUP(Tabela2256789101112[[#This Row],[SKU]],Tabela24[#All],11,0)</f>
        <v>3.5429166666666663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Tabela2256789101112[[#This Row],[PRODUZIDAS]]*VLOOKUP(Tabela2256789101112[[#This Row],[SKU]],Tabela24[#All],11,0)</f>
        <v>0.77314285714285713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>
        <v>9</v>
      </c>
      <c r="E285" s="2">
        <f>Tabela2256789101112[[#This Row],[PRODUZIDAS]]*VLOOKUP(Tabela2256789101112[[#This Row],[SKU]],Tabela24[#All],11,0)</f>
        <v>4.3154999999999992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Tabela2256789101112[[#This Row],[PRODUZIDAS]]*VLOOKUP(Tabela2256789101112[[#This Row],[SKU]],Tabela24[#All],11,0)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11</v>
      </c>
      <c r="E408" s="2">
        <f>Tabela2256789101112[[#This Row],[PRODUZIDAS]]*VLOOKUP(Tabela2256789101112[[#This Row],[SKU]],Tabela24[#All],11,0)</f>
        <v>3.7674999999999992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Tabela2256789101112[[#This Row],[PRODUZIDAS]]*VLOOKUP(Tabela2256789101112[[#This Row],[SKU]],Tabela24[#All],11,0)</f>
        <v>3.583333333333333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>
        <v>5</v>
      </c>
      <c r="E520" s="2">
        <f>Tabela2256789101112[[#This Row],[PRODUZIDAS]]*VLOOKUP(Tabela2256789101112[[#This Row],[SKU]],Tabela24[#All],11,0)</f>
        <v>2.3974999999999995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>
        <v>4.5</v>
      </c>
      <c r="E538" s="2">
        <f>Tabela2256789101112[[#This Row],[PRODUZIDAS]]*VLOOKUP(Tabela2256789101112[[#This Row],[SKU]],Tabela24[#All],11,0)</f>
        <v>2.1477272727272725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>
        <v>13</v>
      </c>
      <c r="E578" s="2">
        <f>Tabela2256789101112[[#This Row],[PRODUZIDAS]]*VLOOKUP(Tabela2256789101112[[#This Row],[SKU]],Tabela24[#All],11,0)</f>
        <v>9.2115833333333317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5.5</v>
      </c>
      <c r="E581" s="2">
        <f>Tabela2256789101112[[#This Row],[PRODUZIDAS]]*VLOOKUP(Tabela2256789101112[[#This Row],[SKU]],Tabela24[#All],11,0)</f>
        <v>3.8972083333333329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378.5</v>
      </c>
      <c r="E593" s="2">
        <f>Tabela2256789101112[[#This Row],[PRODUZIDAS]]*VLOOKUP(Tabela2256789101112[[#This Row],[SKU]],Tabela24[#All],11,0)</f>
        <v>292.63457142857141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>
        <v>22</v>
      </c>
      <c r="E632" s="2">
        <f>Tabela2256789101112[[#This Row],[PRODUZIDAS]]*VLOOKUP(Tabela2256789101112[[#This Row],[SKU]],Tabela24[#All],11,0)</f>
        <v>14.451360000000001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>
        <v>3</v>
      </c>
      <c r="E644" s="2">
        <f>Tabela2256789101112[[#This Row],[PRODUZIDAS]]*VLOOKUP(Tabela2256789101112[[#This Row],[SKU]],Tabela24[#All],11,0)</f>
        <v>2.1257499999999996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47.5</v>
      </c>
      <c r="E664" s="2">
        <f>Tabela2256789101112[[#This Row],[PRODUZIDAS]]*VLOOKUP(Tabela2256789101112[[#This Row],[SKU]],Tabela24[#All],11,0)</f>
        <v>36.724285714285713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1142.9876784735811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>
        <v>1</v>
      </c>
      <c r="E37" s="2">
        <f>Tabela225678910111213[[#This Row],[PRODUZIDAS]]*VLOOKUP(Tabela225678910111213[[#This Row],[SKU]],Tabela24[#All],12,0)</f>
        <v>1.0945205479452054</v>
      </c>
    </row>
    <row r="38" spans="2:5" x14ac:dyDescent="0.25">
      <c r="B38" s="3" t="s">
        <v>66</v>
      </c>
      <c r="C38" s="3" t="s">
        <v>67</v>
      </c>
      <c r="D38" s="1">
        <v>10</v>
      </c>
      <c r="E38" s="2">
        <f>Tabela225678910111213[[#This Row],[PRODUZIDAS]]*VLOOKUP(Tabela225678910111213[[#This Row],[SKU]],Tabela24[#All],12,0)</f>
        <v>10.301369863013699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25</v>
      </c>
      <c r="E46" s="2">
        <f>Tabela225678910111213[[#This Row],[PRODUZIDAS]]*VLOOKUP(Tabela225678910111213[[#This Row],[SKU]],Tabela24[#All],12,0)</f>
        <v>25.753424657534246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>
        <v>25</v>
      </c>
      <c r="E49" s="2">
        <f>Tabela225678910111213[[#This Row],[PRODUZIDAS]]*VLOOKUP(Tabela225678910111213[[#This Row],[SKU]],Tabela24[#All],12,0)</f>
        <v>25.753424657534246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Tabela225678910111213[[#This Row],[PRODUZIDAS]]*VLOOKUP(Tabela225678910111213[[#This Row],[SKU]],Tabela24[#All],12,0)</f>
        <v>10.301369863013699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3</v>
      </c>
      <c r="E58" s="2">
        <f>Tabela225678910111213[[#This Row],[PRODUZIDAS]]*VLOOKUP(Tabela225678910111213[[#This Row],[SKU]],Tabela24[#All],12,0)</f>
        <v>3.0904109589041093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31.5</v>
      </c>
      <c r="E60" s="2">
        <f>Tabela225678910111213[[#This Row],[PRODUZIDAS]]*VLOOKUP(Tabela225678910111213[[#This Row],[SKU]],Tabela24[#All],12,0)</f>
        <v>32.449315068493149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2.5</v>
      </c>
      <c r="E68" s="2">
        <f>Tabela225678910111213[[#This Row],[PRODUZIDAS]]*VLOOKUP(Tabela225678910111213[[#This Row],[SKU]],Tabela24[#All],12,0)</f>
        <v>2.7412499999999995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Tabela225678910111213[[#This Row],[PRODUZIDAS]]*VLOOKUP(Tabela225678910111213[[#This Row],[SKU]],Tabela24[#All],12,0)</f>
        <v>2.1929999999999996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7</v>
      </c>
      <c r="E75" s="2">
        <f>Tabela225678910111213[[#This Row],[PRODUZIDAS]]*VLOOKUP(Tabela225678910111213[[#This Row],[SKU]],Tabela24[#All],12,0)</f>
        <v>7.6754999999999987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10</v>
      </c>
      <c r="E126" s="2">
        <f>Tabela225678910111213[[#This Row],[PRODUZIDAS]]*VLOOKUP(Tabela225678910111213[[#This Row],[SKU]],Tabela24[#All],12,0)</f>
        <v>9.0183333333333309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13</v>
      </c>
      <c r="E132" s="2">
        <f>Tabela225678910111213[[#This Row],[PRODUZIDAS]]*VLOOKUP(Tabela225678910111213[[#This Row],[SKU]],Tabela24[#All],12,0)</f>
        <v>11.723833333333332</v>
      </c>
    </row>
    <row r="133" spans="2:5" x14ac:dyDescent="0.25">
      <c r="B133" s="3" t="s">
        <v>256</v>
      </c>
      <c r="C133" s="3" t="s">
        <v>257</v>
      </c>
      <c r="D133" s="1">
        <v>10</v>
      </c>
      <c r="E133" s="2">
        <f>Tabela225678910111213[[#This Row],[PRODUZIDAS]]*VLOOKUP(Tabela225678910111213[[#This Row],[SKU]],Tabela24[#All],12,0)</f>
        <v>9.0183333333333309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10</v>
      </c>
      <c r="E138" s="2">
        <f>Tabela225678910111213[[#This Row],[PRODUZIDAS]]*VLOOKUP(Tabela225678910111213[[#This Row],[SKU]],Tabela24[#All],12,0)</f>
        <v>9.0183333333333309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>
        <v>10</v>
      </c>
      <c r="E142" s="2">
        <f>Tabela225678910111213[[#This Row],[PRODUZIDAS]]*VLOOKUP(Tabela225678910111213[[#This Row],[SKU]],Tabela24[#All],12,0)</f>
        <v>9.0183333333333309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47.5</v>
      </c>
      <c r="E146" s="2">
        <f>Tabela225678910111213[[#This Row],[PRODUZIDAS]]*VLOOKUP(Tabela225678910111213[[#This Row],[SKU]],Tabela24[#All],12,0)</f>
        <v>52.026071428571427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5.5</v>
      </c>
      <c r="E150" s="2">
        <f>Tabela225678910111213[[#This Row],[PRODUZIDAS]]*VLOOKUP(Tabela225678910111213[[#This Row],[SKU]],Tabela24[#All],12,0)</f>
        <v>6.0240714285714283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46</v>
      </c>
      <c r="E154" s="2">
        <f>Tabela225678910111213[[#This Row],[PRODUZIDAS]]*VLOOKUP(Tabela225678910111213[[#This Row],[SKU]],Tabela24[#All],12,0)</f>
        <v>50.38314285714285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Tabela225678910111213[[#This Row],[PRODUZIDAS]]*VLOOKUP(Tabela225678910111213[[#This Row],[SKU]],Tabela24[#All],12,0)</f>
        <v>3.2858571428571426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>
        <v>175</v>
      </c>
      <c r="E193" s="2">
        <f>Tabela225678910111213[[#This Row],[PRODUZIDAS]]*VLOOKUP(Tabela225678910111213[[#This Row],[SKU]],Tabela24[#All],12,0)</f>
        <v>191.58999999999995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20</v>
      </c>
      <c r="E208" s="2">
        <f>Tabela225678910111213[[#This Row],[PRODUZIDAS]]*VLOOKUP(Tabela225678910111213[[#This Row],[SKU]],Tabela24[#All],12,0)</f>
        <v>18.036666666666662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>
        <v>5</v>
      </c>
      <c r="E219" s="2">
        <f>Tabela225678910111213[[#This Row],[PRODUZIDAS]]*VLOOKUP(Tabela225678910111213[[#This Row],[SKU]],Tabela24[#All],12,0)</f>
        <v>4.5091666666666654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25</v>
      </c>
      <c r="E230" s="2">
        <f>Tabela225678910111213[[#This Row],[PRODUZIDAS]]*VLOOKUP(Tabela225678910111213[[#This Row],[SKU]],Tabela24[#All],12,0)</f>
        <v>27.382142857142856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>
        <v>1</v>
      </c>
      <c r="E232" s="2">
        <f>Tabela225678910111213[[#This Row],[PRODUZIDAS]]*VLOOKUP(Tabela225678910111213[[#This Row],[SKU]],Tabela24[#All],12,0)</f>
        <v>1.0952857142857142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>
        <v>9</v>
      </c>
      <c r="E285" s="2">
        <f>Tabela225678910111213[[#This Row],[PRODUZIDAS]]*VLOOKUP(Tabela225678910111213[[#This Row],[SKU]],Tabela24[#All],12,0)</f>
        <v>8.0144999999999982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Tabela225678910111213[[#This Row],[PRODUZIDAS]]*VLOOKUP(Tabela225678910111213[[#This Row],[SKU]],Tabela24[#All],12,0)</f>
        <v>8.9049999999999976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>
        <v>5.5</v>
      </c>
      <c r="E581" s="2">
        <f>Tabela225678910111213[[#This Row],[PRODUZIDAS]]*VLOOKUP(Tabela225678910111213[[#This Row],[SKU]],Tabela24[#All],12,0)</f>
        <v>4.9600833333333325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388.5</v>
      </c>
      <c r="E593" s="2">
        <f>Tabela225678910111213[[#This Row],[PRODUZIDAS]]*VLOOKUP(Tabela225678910111213[[#This Row],[SKU]],Tabela24[#All],12,0)</f>
        <v>425.51849999999996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79</v>
      </c>
      <c r="E626" s="2">
        <f>Tabela225678910111213[[#This Row],[PRODUZIDAS]]*VLOOKUP(Tabela225678910111213[[#This Row],[SKU]],Tabela24[#All],12,0)</f>
        <v>86.489199999999983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50</v>
      </c>
      <c r="E638" s="2">
        <f>Tabela225678910111213[[#This Row],[PRODUZIDAS]]*VLOOKUP(Tabela225678910111213[[#This Row],[SKU]],Tabela24[#All],12,0)</f>
        <v>45.091666666666654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>
        <v>37</v>
      </c>
      <c r="E660" s="2">
        <f>Tabela225678910111213[[#This Row],[PRODUZIDAS]]*VLOOKUP(Tabela225678910111213[[#This Row],[SKU]],Tabela24[#All],12,0)</f>
        <v>40.525571428571425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703.76356653620348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Tabela22567891011121314[[#This Row],[PRODUZIDAS]]*VLOOKUP(Tabela22567891011121314[[#This Row],[SKU]],Tabela24[#All],13,0)</f>
        <v>11.589041095890408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24</v>
      </c>
      <c r="E49" s="2">
        <f>Tabela22567891011121314[[#This Row],[PRODUZIDAS]]*VLOOKUP(Tabela22567891011121314[[#This Row],[SKU]],Tabela24[#All],13,0)</f>
        <v>27.813698630136983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Tabela22567891011121314[[#This Row],[PRODUZIDAS]]*VLOOKUP(Tabela22567891011121314[[#This Row],[SKU]],Tabela24[#All],13,0)</f>
        <v>11.589041095890408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Tabela22567891011121314[[#This Row],[PRODUZIDAS]]*VLOOKUP(Tabela22567891011121314[[#This Row],[SKU]],Tabela24[#All],13,0)</f>
        <v>2.3219999999999996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Tabela22567891011121314[[#This Row],[PRODUZIDAS]]*VLOOKUP(Tabela22567891011121314[[#This Row],[SKU]],Tabela24[#All],13,0)</f>
        <v>46.439999999999991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25</v>
      </c>
      <c r="E123" s="2">
        <f>Tabela22567891011121314[[#This Row],[PRODUZIDAS]]*VLOOKUP(Tabela22567891011121314[[#This Row],[SKU]],Tabela24[#All],13,0)</f>
        <v>28.987499999999994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>
        <v>45</v>
      </c>
      <c r="E125" s="2">
        <f>Tabela22567891011121314[[#This Row],[PRODUZIDAS]]*VLOOKUP(Tabela22567891011121314[[#This Row],[SKU]],Tabela24[#All],13,0)</f>
        <v>52.177499999999988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8</v>
      </c>
      <c r="E138" s="2">
        <f>Tabela22567891011121314[[#This Row],[PRODUZIDAS]]*VLOOKUP(Tabela22567891011121314[[#This Row],[SKU]],Tabela24[#All],13,0)</f>
        <v>9.275999999999998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47</v>
      </c>
      <c r="E146" s="2">
        <f>Tabela22567891011121314[[#This Row],[PRODUZIDAS]]*VLOOKUP(Tabela22567891011121314[[#This Row],[SKU]],Tabela24[#All],13,0)</f>
        <v>54.506571428571426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</v>
      </c>
      <c r="E150" s="2">
        <f>Tabela22567891011121314[[#This Row],[PRODUZIDAS]]*VLOOKUP(Tabela22567891011121314[[#This Row],[SKU]],Tabela24[#All],13,0)</f>
        <v>4.6388571428571428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75</v>
      </c>
      <c r="E152" s="2">
        <f>Tabela22567891011121314[[#This Row],[PRODUZIDAS]]*VLOOKUP(Tabela22567891011121314[[#This Row],[SKU]],Tabela24[#All],13,0)</f>
        <v>86.978571428571428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>
        <v>4</v>
      </c>
      <c r="E170" s="2">
        <f>Tabela22567891011121314[[#This Row],[PRODUZIDAS]]*VLOOKUP(Tabela22567891011121314[[#This Row],[SKU]],Tabela24[#All],13,0)</f>
        <v>4.6388571428571428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38</v>
      </c>
      <c r="E193" s="2">
        <f>Tabela22567891011121314[[#This Row],[PRODUZIDAS]]*VLOOKUP(Tabela22567891011121314[[#This Row],[SKU]],Tabela24[#All],13,0)</f>
        <v>44.049599999999991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17</v>
      </c>
      <c r="E197" s="2">
        <f>Tabela22567891011121314[[#This Row],[PRODUZIDAS]]*VLOOKUP(Tabela22567891011121314[[#This Row],[SKU]],Tabela24[#All],13,0)</f>
        <v>19.706399999999995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Tabela22567891011121314[[#This Row],[PRODUZIDAS]]*VLOOKUP(Tabela22567891011121314[[#This Row],[SKU]],Tabela24[#All],13,0)</f>
        <v>2.3194285714285714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Tabela22567891011121314[[#This Row],[PRODUZIDAS]]*VLOOKUP(Tabela22567891011121314[[#This Row],[SKU]],Tabela24[#All],13,0)</f>
        <v>1.1597142857142857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Tabela22567891011121314[[#This Row],[PRODUZIDAS]]*VLOOKUP(Tabela22567891011121314[[#This Row],[SKU]],Tabela24[#All],13,0)</f>
        <v>9.5899999999999981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Tabela22567891011121314[[#This Row],[PRODUZIDAS]]*VLOOKUP(Tabela22567891011121314[[#This Row],[SKU]],Tabela24[#All],13,0)</f>
        <v>2.8769999999999998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>
        <v>6</v>
      </c>
      <c r="E408" s="2">
        <f>Tabela22567891011121314[[#This Row],[PRODUZIDAS]]*VLOOKUP(Tabela22567891011121314[[#This Row],[SKU]],Tabela24[#All],13,0)</f>
        <v>5.2842857142857138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>
        <v>4</v>
      </c>
      <c r="E422" s="2">
        <f>Tabela22567891011121314[[#This Row],[PRODUZIDAS]]*VLOOKUP(Tabela22567891011121314[[#This Row],[SKU]],Tabela24[#All],13,0)</f>
        <v>2.9999999999999996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20</v>
      </c>
      <c r="E569" s="2">
        <f>Tabela22567891011121314[[#This Row],[PRODUZIDAS]]*VLOOKUP(Tabela22567891011121314[[#This Row],[SKU]],Tabela24[#All],13,0)</f>
        <v>23.189999999999994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64</v>
      </c>
      <c r="E593" s="2">
        <f>Tabela22567891011121314[[#This Row],[PRODUZIDAS]]*VLOOKUP(Tabela22567891011121314[[#This Row],[SKU]],Tabela24[#All],13,0)</f>
        <v>74.221714285714285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>
        <v>67</v>
      </c>
      <c r="E637" s="2">
        <f>Tabela22567891011121314[[#This Row],[PRODUZIDAS]]*VLOOKUP(Tabela22567891011121314[[#This Row],[SKU]],Tabela24[#All],13,0)</f>
        <v>77.686499999999981</v>
      </c>
    </row>
    <row r="638" spans="2:5" x14ac:dyDescent="0.25">
      <c r="B638" s="3" t="s">
        <v>1266</v>
      </c>
      <c r="C638" s="3" t="s">
        <v>1267</v>
      </c>
      <c r="D638" s="1">
        <v>66</v>
      </c>
      <c r="E638" s="2">
        <f>Tabela22567891011121314[[#This Row],[PRODUZIDAS]]*VLOOKUP(Tabela22567891011121314[[#This Row],[SKU]],Tabela24[#All],13,0)</f>
        <v>76.526999999999987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Tabela22567891011121314[[#This Row],[PRODUZIDAS]]*VLOOKUP(Tabela22567891011121314[[#This Row],[SKU]],Tabela24[#All],13,0)</f>
        <v>23.194285714285712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157.18345923026746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Tabela2256789101112131415[[#This Row],[PRODUZIDAS]]*VLOOKUP(Tabela2256789101112131415[[#This Row],[SKU]],Tabela24[#All],14,0)</f>
        <v>2.5753424657534247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24</v>
      </c>
      <c r="E49" s="2">
        <f>Tabela2256789101112131415[[#This Row],[PRODUZIDAS]]*VLOOKUP(Tabela2256789101112131415[[#This Row],[SKU]],Tabela24[#All],14,0)</f>
        <v>6.1808219178082187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Tabela2256789101112131415[[#This Row],[PRODUZIDAS]]*VLOOKUP(Tabela2256789101112131415[[#This Row],[SKU]],Tabela24[#All],14,0)</f>
        <v>2.5753424657534247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Tabela2256789101112131415[[#This Row],[PRODUZIDAS]]*VLOOKUP(Tabela2256789101112131415[[#This Row],[SKU]],Tabela24[#All],14,0)</f>
        <v>0.51600000000000001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Tabela2256789101112131415[[#This Row],[PRODUZIDAS]]*VLOOKUP(Tabela2256789101112131415[[#This Row],[SKU]],Tabela24[#All],14,0)</f>
        <v>10.32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25</v>
      </c>
      <c r="E123" s="2">
        <f>Tabela2256789101112131415[[#This Row],[PRODUZIDAS]]*VLOOKUP(Tabela2256789101112131415[[#This Row],[SKU]],Tabela24[#All],14,0)</f>
        <v>6.4416666666666664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>
        <v>45</v>
      </c>
      <c r="E125" s="2">
        <f>Tabela2256789101112131415[[#This Row],[PRODUZIDAS]]*VLOOKUP(Tabela2256789101112131415[[#This Row],[SKU]],Tabela24[#All],14,0)</f>
        <v>11.594999999999999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8</v>
      </c>
      <c r="E138" s="2">
        <f>Tabela2256789101112131415[[#This Row],[PRODUZIDAS]]*VLOOKUP(Tabela2256789101112131415[[#This Row],[SKU]],Tabela24[#All],14,0)</f>
        <v>2.0613333333333332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47</v>
      </c>
      <c r="E146" s="2">
        <f>Tabela2256789101112131415[[#This Row],[PRODUZIDAS]]*VLOOKUP(Tabela2256789101112131415[[#This Row],[SKU]],Tabela24[#All],14,0)</f>
        <v>12.11257142857143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</v>
      </c>
      <c r="E150" s="2">
        <f>Tabela2256789101112131415[[#This Row],[PRODUZIDAS]]*VLOOKUP(Tabela2256789101112131415[[#This Row],[SKU]],Tabela24[#All],14,0)</f>
        <v>1.0308571428571429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75</v>
      </c>
      <c r="E152" s="2">
        <f>Tabela2256789101112131415[[#This Row],[PRODUZIDAS]]*VLOOKUP(Tabela2256789101112131415[[#This Row],[SKU]],Tabela24[#All],14,0)</f>
        <v>19.328571428571429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>
        <v>4</v>
      </c>
      <c r="E170" s="2">
        <f>Tabela2256789101112131415[[#This Row],[PRODUZIDAS]]*VLOOKUP(Tabela2256789101112131415[[#This Row],[SKU]],Tabela24[#All],14,0)</f>
        <v>1.0308571428571429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38</v>
      </c>
      <c r="E193" s="2">
        <f>Tabela2256789101112131415[[#This Row],[PRODUZIDAS]]*VLOOKUP(Tabela2256789101112131415[[#This Row],[SKU]],Tabela24[#All],14,0)</f>
        <v>9.7888000000000002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17</v>
      </c>
      <c r="E197" s="2">
        <f>Tabela2256789101112131415[[#This Row],[PRODUZIDAS]]*VLOOKUP(Tabela2256789101112131415[[#This Row],[SKU]],Tabela24[#All],14,0)</f>
        <v>4.3792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2</v>
      </c>
      <c r="E225" s="2">
        <f>Tabela2256789101112131415[[#This Row],[PRODUZIDAS]]*VLOOKUP(Tabela2256789101112131415[[#This Row],[SKU]],Tabela24[#All],14,0)</f>
        <v>0.51542857142857146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Tabela2256789101112131415[[#This Row],[PRODUZIDAS]]*VLOOKUP(Tabela2256789101112131415[[#This Row],[SKU]],Tabela24[#All],14,0)</f>
        <v>0.25771428571428573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Tabela2256789101112131415[[#This Row],[PRODUZIDAS]]*VLOOKUP(Tabela2256789101112131415[[#This Row],[SKU]],Tabela24[#All],14,0)</f>
        <v>2.7399999999999998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Tabela2256789101112131415[[#This Row],[PRODUZIDAS]]*VLOOKUP(Tabela2256789101112131415[[#This Row],[SKU]],Tabela24[#All],14,0)</f>
        <v>0.82199999999999984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>
        <v>6</v>
      </c>
      <c r="E408" s="2">
        <f>Tabela2256789101112131415[[#This Row],[PRODUZIDAS]]*VLOOKUP(Tabela2256789101112131415[[#This Row],[SKU]],Tabela24[#All],14,0)</f>
        <v>1.1742857142857142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>
        <v>4</v>
      </c>
      <c r="E422" s="2">
        <f>Tabela2256789101112131415[[#This Row],[PRODUZIDAS]]*VLOOKUP(Tabela2256789101112131415[[#This Row],[SKU]],Tabela24[#All],14,0)</f>
        <v>0.66666666666666674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20</v>
      </c>
      <c r="E569" s="2">
        <f>Tabela2256789101112131415[[#This Row],[PRODUZIDAS]]*VLOOKUP(Tabela2256789101112131415[[#This Row],[SKU]],Tabela24[#All],14,0)</f>
        <v>5.1533333333333333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64</v>
      </c>
      <c r="E593" s="2">
        <f>Tabela2256789101112131415[[#This Row],[PRODUZIDAS]]*VLOOKUP(Tabela2256789101112131415[[#This Row],[SKU]],Tabela24[#All],14,0)</f>
        <v>16.493714285714287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>
        <v>67</v>
      </c>
      <c r="E637" s="2">
        <f>Tabela2256789101112131415[[#This Row],[PRODUZIDAS]]*VLOOKUP(Tabela2256789101112131415[[#This Row],[SKU]],Tabela24[#All],14,0)</f>
        <v>17.263666666666666</v>
      </c>
    </row>
    <row r="638" spans="2:5" x14ac:dyDescent="0.25">
      <c r="B638" s="3" t="s">
        <v>1266</v>
      </c>
      <c r="C638" s="3" t="s">
        <v>1267</v>
      </c>
      <c r="D638" s="1">
        <v>66</v>
      </c>
      <c r="E638" s="2">
        <f>Tabela2256789101112131415[[#This Row],[PRODUZIDAS]]*VLOOKUP(Tabela2256789101112131415[[#This Row],[SKU]],Tabela24[#All],14,0)</f>
        <v>17.006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Tabela2256789101112131415[[#This Row],[PRODUZIDAS]]*VLOOKUP(Tabela2256789101112131415[[#This Row],[SKU]],Tabela24[#All],14,0)</f>
        <v>5.1542857142857148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2025-05-08T17:32:48Z</dcterms:modified>
</cp:coreProperties>
</file>