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96BDCEEC-05D2-4866-AC5B-F7000F02064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<sst xmlns="http://schemas.openxmlformats.org/spreadsheetml/2006/main" count="26032" uniqueCount="1899">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</sst>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alignment horizontal="center" vertical="bottom" textRotation="0" wrapText="0" indent="0" justifyLastLine="0" shrinkToFit="0" readingOrder="0"/>
    </dxf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0"/>
    <tableColumn id="4" xr3:uid="{1F29BDFB-873B-CF42-AD92-0DB0B26880A7}" name="VALOR AGREGADO" dataDxfId="19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8" dataDxfId="16" headerRowBorderDxfId="17">
  <autoFilter ref="B2:P926" xr:uid="{127C81FF-E0BE-D54E-B785-0FCD18C638F7}"/>
  <tableColumns count="15">
    <tableColumn id="1" xr3:uid="{E24C1616-0CA9-9A47-8D7C-E797D6BA93E9}" name="SKU" dataDxfId="15"/>
    <tableColumn id="2" xr3:uid="{1A0E6A99-2E94-8442-8979-A25705D390EB}" name="DESCRIÇÃO" dataDxfId="14"/>
    <tableColumn id="17" xr3:uid="{F036B5D1-33D5-4748-A2F8-1B2F7244DCE7}" name="CORTE" dataDxfId="13" dataCellStyle="Moeda"/>
    <tableColumn id="19" xr3:uid="{18C5F512-17BC-A947-8E26-C09224B9570A}" name="CORTE VOIL (PIQUE+RASG)" dataDxfId="12" dataCellStyle="Moeda"/>
    <tableColumn id="20" xr3:uid="{399ABA11-B8D3-1942-BED9-77C06A1F346C}" name="BAINHA CONTINUA" dataDxfId="11" dataCellStyle="Moeda"/>
    <tableColumn id="21" xr3:uid="{5F4052BD-FB71-1A43-84C1-F2AAF7CCCB1D}" name="BARRADO" dataDxfId="10" dataCellStyle="Moeda"/>
    <tableColumn id="22" xr3:uid="{7CE309F9-9E7B-3142-8BFC-87D135676B8E}" name="EMENDA" dataDxfId="9" dataCellStyle="Moeda"/>
    <tableColumn id="23" xr3:uid="{32A5E250-63C2-4A44-85E7-BA8EA9B3E725}" name="OVERLOQUE" dataDxfId="8" dataCellStyle="Moeda"/>
    <tableColumn id="24" xr3:uid="{C380F133-7F19-5840-91E4-5588C8FA4177}" name="PALETEIRA" dataDxfId="7" dataCellStyle="Moeda"/>
    <tableColumn id="25" xr3:uid="{447DA143-4296-5946-9E70-DE2E705E5C9D}" name="ACABAMENTO" dataDxfId="6" dataCellStyle="Moeda"/>
    <tableColumn id="26" xr3:uid="{02C7F74D-0646-A54C-9BDF-5CC1D94B75D0}" name="FURO" dataDxfId="5" dataCellStyle="Moeda"/>
    <tableColumn id="27" xr3:uid="{174AC415-42EF-054E-BCF7-29BF87B4D60D}" name="ILHOS" dataDxfId="4" dataCellStyle="Moeda"/>
    <tableColumn id="28" xr3:uid="{23FF64C3-5087-AF4A-9C67-63ED767E89FC}" name="DOBRA" dataDxfId="3" dataCellStyle="Moeda"/>
    <tableColumn id="29" xr3:uid="{22600695-D8C7-3540-B7C4-EC184B8CABD6}" name="EMBALAGEM" dataDxfId="2" dataCellStyle="Moeda"/>
    <tableColumn id="15" xr3:uid="{B143F25B-0528-E24F-9431-B50CC7E4C75C}" name="TOTAL" dataDxfId="1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E13" sqref="E1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45777</v>
      </c>
      <c r="C2" s="31"/>
      <c r="D2" s="33">
        <f>SUM(Tabela15[VALOR])</f>
        <v>4929.2015343742678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458.21144965437583</v>
      </c>
      <c r="D7" s="26"/>
      <c r="E7" s="26">
        <f>Tabela15[[#This Row],[VALOR]]-Tabela15[[#This Row],[Custo Setor]]</f>
        <v>458.21144965437583</v>
      </c>
    </row>
    <row r="8" spans="2:5" x14ac:dyDescent="0.25">
      <c r="B8" t="s">
        <v>1883</v>
      </c>
      <c r="C8" s="21">
        <f t="array" ref="C8">'2 - CORTE VOIL'!G4</f>
        <v>498.45149142857139</v>
      </c>
      <c r="D8" s="26"/>
      <c r="E8" s="26">
        <f>Tabela15[[#This Row],[VALOR]]-Tabela15[[#This Row],[Custo Setor]]</f>
        <v>498.45149142857139</v>
      </c>
    </row>
    <row r="9" spans="2:5" x14ac:dyDescent="0.25">
      <c r="B9" t="s">
        <v>1885</v>
      </c>
      <c r="C9" s="21">
        <f t="array" ref="C9">'3 - BAINHA CONTINUA'!G4</f>
        <v>67.874290000000002</v>
      </c>
      <c r="D9" s="26"/>
      <c r="E9" s="26">
        <f>Tabela15[[#This Row],[VALOR]]-Tabela15[[#This Row],[Custo Setor]]</f>
        <v>67.874290000000002</v>
      </c>
    </row>
    <row r="10" spans="2:5" x14ac:dyDescent="0.25">
      <c r="B10" t="s">
        <v>1884</v>
      </c>
      <c r="C10" s="21">
        <f t="array" ref="C10">'4 - BARRADO'!G4</f>
        <v>552.36990718509139</v>
      </c>
      <c r="D10" s="26"/>
      <c r="E10" s="26">
        <f>Tabela15[[#This Row],[VALOR]]-Tabela15[[#This Row],[Custo Setor]]</f>
        <v>552.36990718509139</v>
      </c>
    </row>
    <row r="11" spans="2:5" x14ac:dyDescent="0.25">
      <c r="B11" t="s">
        <v>1886</v>
      </c>
      <c r="C11" s="21">
        <f t="array" ref="C11">'5 - EMENDA'!G4</f>
        <v>66.413043478260875</v>
      </c>
      <c r="D11" s="26"/>
      <c r="E11" s="26">
        <f>Tabela15[[#This Row],[VALOR]]-Tabela15[[#This Row],[Custo Setor]]</f>
        <v>66.413043478260875</v>
      </c>
    </row>
    <row r="12" spans="2:5" x14ac:dyDescent="0.25">
      <c r="B12" t="s">
        <v>1887</v>
      </c>
      <c r="C12" s="21">
        <f>'6 - OVERLOQUE'!G4</f>
        <v>38.867173913043473</v>
      </c>
      <c r="D12" s="26"/>
      <c r="E12" s="26">
        <f>Tabela15[[#This Row],[VALOR]]-Tabela15[[#This Row],[Custo Setor]]</f>
        <v>38.867173913043473</v>
      </c>
    </row>
    <row r="13" spans="2:5" x14ac:dyDescent="0.25">
      <c r="B13" t="s">
        <v>1888</v>
      </c>
      <c r="C13" s="21">
        <f t="array" ref="C13">'7 - PALETEIRA'!G4</f>
        <v>440.22749793244276</v>
      </c>
      <c r="D13" s="26"/>
      <c r="E13" s="26">
        <f>Tabela15[[#This Row],[VALOR]]-Tabela15[[#This Row],[Custo Setor]]</f>
        <v>440.22749793244276</v>
      </c>
    </row>
    <row r="14" spans="2:5" x14ac:dyDescent="0.25">
      <c r="B14" t="s">
        <v>1889</v>
      </c>
      <c r="C14" s="21">
        <f>'8 - ACABAMENTO'!G4</f>
        <v>791.29483495277782</v>
      </c>
      <c r="D14" s="26"/>
      <c r="E14" s="26">
        <f>Tabela15[[#This Row],[VALOR]]-Tabela15[[#This Row],[Custo Setor]]</f>
        <v>791.29483495277782</v>
      </c>
    </row>
    <row r="15" spans="2:5" x14ac:dyDescent="0.25">
      <c r="B15" t="s">
        <v>1890</v>
      </c>
      <c r="C15" s="21">
        <f t="array" ref="C15">'9 - FURO'!G4</f>
        <v>487.87238763772751</v>
      </c>
      <c r="D15" s="26"/>
      <c r="E15" s="26">
        <f>Tabela15[[#This Row],[VALOR]]-Tabela15[[#This Row],[Custo Setor]]</f>
        <v>487.87238763772751</v>
      </c>
    </row>
    <row r="16" spans="2:5" x14ac:dyDescent="0.25">
      <c r="B16" t="s">
        <v>1891</v>
      </c>
      <c r="C16" s="21">
        <f t="array" ref="C16">'10 - ILHOS'!G4</f>
        <v>434.53540025499615</v>
      </c>
      <c r="D16" s="26"/>
      <c r="E16" s="26">
        <f>Tabela15[[#This Row],[VALOR]]-Tabela15[[#This Row],[Custo Setor]]</f>
        <v>434.53540025499615</v>
      </c>
    </row>
    <row r="17" spans="2:5" x14ac:dyDescent="0.25">
      <c r="B17" t="s">
        <v>1892</v>
      </c>
      <c r="C17" s="21">
        <f t="array" ref="C17">'11 - DOBRA'!G4</f>
        <v>894.34150194843824</v>
      </c>
      <c r="D17" s="26"/>
      <c r="E17" s="26">
        <f>Tabela15[[#This Row],[VALOR]]-Tabela15[[#This Row],[Custo Setor]]</f>
        <v>894.34150194843824</v>
      </c>
    </row>
    <row r="18" spans="2:5" x14ac:dyDescent="0.25">
      <c r="B18" t="s">
        <v>1893</v>
      </c>
      <c r="C18" s="21">
        <f t="array" ref="C18">'12 - EMBALAGEM'!G4</f>
        <v>198.74255598854197</v>
      </c>
      <c r="D18" s="26"/>
      <c r="E18" s="26">
        <f>Tabela15[[#This Row],[VALOR]]-Tabela15[[#This Row],[Custo Setor]]</f>
        <v>198.74255598854197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4929.2015343742678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61" workbookViewId="0">
      <selection activeCell="D577" sqref="D57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458.21144965437583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20</v>
      </c>
      <c r="E6" s="2">
        <f>Tabela2[[#This Row],[PRODUZIDAS]]*VLOOKUP(Tabela2[[#This Row],[SKU]],Tabela24[#All],3,0)</f>
        <v>6.8115942028985508</v>
      </c>
    </row>
    <row r="7" spans="2:9" x14ac:dyDescent="0.25">
      <c r="B7" s="3" t="s">
        <v>4</v>
      </c>
      <c r="C7" s="3" t="s">
        <v>5</v>
      </c>
      <c r="D7" s="1">
        <v>20</v>
      </c>
      <c r="E7" s="2">
        <f>Tabela2[[#This Row],[PRODUZIDAS]]*VLOOKUP(Tabela2[[#This Row],[SKU]],Tabela24[#All],3,0)</f>
        <v>6.8115942028985508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Tabela2[[#This Row],[PRODUZIDAS]]*VLOOKUP(Tabela2[[#This Row],[SKU]],Tabela24[#All],3,0)</f>
        <v>6.8115942028985508</v>
      </c>
    </row>
    <row r="9" spans="2:9" x14ac:dyDescent="0.25">
      <c r="B9" s="3" t="s">
        <v>8</v>
      </c>
      <c r="C9" s="3" t="s">
        <v>9</v>
      </c>
      <c r="D9" s="1">
        <v>20</v>
      </c>
      <c r="E9" s="2">
        <f>Tabela2[[#This Row],[PRODUZIDAS]]*VLOOKUP(Tabela2[[#This Row],[SKU]],Tabela24[#All],3,0)</f>
        <v>6.8115942028985508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180</v>
      </c>
      <c r="E52" s="2">
        <f>Tabela2[[#This Row],[PRODUZIDAS]]*VLOOKUP(Tabela2[[#This Row],[SKU]],Tabela24[#All],3,0)</f>
        <v>48.673972602739717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130</v>
      </c>
      <c r="E54" s="2">
        <f>Tabela2[[#This Row],[PRODUZIDAS]]*VLOOKUP(Tabela2[[#This Row],[SKU]],Tabela24[#All],3,0)</f>
        <v>35.153424657534238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100</v>
      </c>
      <c r="E57" s="2">
        <f>Tabela2[[#This Row],[PRODUZIDAS]]*VLOOKUP(Tabela2[[#This Row],[SKU]],Tabela24[#All],3,0)</f>
        <v>27.041095890410954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180</v>
      </c>
      <c r="E61" s="2">
        <f>Tabela2[[#This Row],[PRODUZIDAS]]*VLOOKUP(Tabela2[[#This Row],[SKU]],Tabela24[#All],3,0)</f>
        <v>48.673972602739717</v>
      </c>
    </row>
    <row r="62" spans="2:5" x14ac:dyDescent="0.25">
      <c r="B62" s="3" t="s">
        <v>114</v>
      </c>
      <c r="C62" s="3" t="s">
        <v>115</v>
      </c>
      <c r="D62" s="1">
        <v>100</v>
      </c>
      <c r="E62" s="2">
        <f>Tabela2[[#This Row],[PRODUZIDAS]]*VLOOKUP(Tabela2[[#This Row],[SKU]],Tabela24[#All],3,0)</f>
        <v>27.041095890410954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30</v>
      </c>
      <c r="E66" s="2">
        <f>Tabela2[[#This Row],[PRODUZIDAS]]*VLOOKUP(Tabela2[[#This Row],[SKU]],Tabela24[#All],3,0)</f>
        <v>8.1269999999999989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40</v>
      </c>
      <c r="E71" s="2">
        <f>Tabela2[[#This Row],[PRODUZIDAS]]*VLOOKUP(Tabela2[[#This Row],[SKU]],Tabela24[#All],3,0)</f>
        <v>10.835999999999999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50</v>
      </c>
      <c r="E75" s="2">
        <f>Tabela2[[#This Row],[PRODUZIDAS]]*VLOOKUP(Tabela2[[#This Row],[SKU]],Tabela24[#All],3,0)</f>
        <v>13.544999999999998</v>
      </c>
    </row>
    <row r="76" spans="2:5" x14ac:dyDescent="0.25">
      <c r="B76" s="3" t="s">
        <v>142</v>
      </c>
      <c r="C76" s="3" t="s">
        <v>143</v>
      </c>
      <c r="D76" s="1">
        <v>50</v>
      </c>
      <c r="E76" s="2">
        <f>Tabela2[[#This Row],[PRODUZIDAS]]*VLOOKUP(Tabela2[[#This Row],[SKU]],Tabela24[#All],3,0)</f>
        <v>13.544999999999998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>
        <v>40</v>
      </c>
      <c r="E80" s="2">
        <f>Tabela2[[#This Row],[PRODUZIDAS]]*VLOOKUP(Tabela2[[#This Row],[SKU]],Tabela24[#All],3,0)</f>
        <v>10.835999999999999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>
        <v>20</v>
      </c>
      <c r="E85" s="2">
        <f>Tabela2[[#This Row],[PRODUZIDAS]]*VLOOKUP(Tabela2[[#This Row],[SKU]],Tabela24[#All],3,0)</f>
        <v>5.4179999999999993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30</v>
      </c>
      <c r="E89" s="2">
        <f>Tabela2[[#This Row],[PRODUZIDAS]]*VLOOKUP(Tabela2[[#This Row],[SKU]],Tabela24[#All],3,0)</f>
        <v>8.1269999999999989</v>
      </c>
    </row>
    <row r="90" spans="2:5" x14ac:dyDescent="0.25">
      <c r="B90" s="3" t="s">
        <v>170</v>
      </c>
      <c r="C90" s="3" t="s">
        <v>171</v>
      </c>
      <c r="D90" s="1">
        <v>30</v>
      </c>
      <c r="E90" s="2">
        <f>Tabela2[[#This Row],[PRODUZIDAS]]*VLOOKUP(Tabela2[[#This Row],[SKU]],Tabela24[#All],3,0)</f>
        <v>8.1269999999999989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>
        <v>10</v>
      </c>
      <c r="E134" s="2">
        <f>Tabela2[[#This Row],[PRODUZIDAS]]*VLOOKUP(Tabela2[[#This Row],[SKU]],Tabela24[#All],3,0)</f>
        <v>3.2208333333333332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>
        <v>3</v>
      </c>
      <c r="E309" s="2">
        <f>Tabela2[[#This Row],[PRODUZIDAS]]*VLOOKUP(Tabela2[[#This Row],[SKU]],Tabela24[#All],3,0)</f>
        <v>2.8636363636363633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>
        <v>10</v>
      </c>
      <c r="E547" s="2">
        <f>Tabela2[[#This Row],[PRODUZIDAS]]*VLOOKUP(Tabela2[[#This Row],[SKU]],Tabela24[#All],3,0)</f>
        <v>9.545454545454545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>
        <v>6</v>
      </c>
      <c r="E576" s="2">
        <f>Tabela2[[#This Row],[PRODUZIDAS]]*VLOOKUP(Tabela2[[#This Row],[SKU]],Tabela24[#All],3,0)</f>
        <v>1.9325000000000001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>
        <v>130</v>
      </c>
      <c r="E909" s="2">
        <f>Tabela2[[#This Row],[PRODUZIDAS]]*VLOOKUP(Tabela2[[#This Row],[SKU]],Tabela24[#All],3,0)</f>
        <v>121.90608695652175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>
        <v>25</v>
      </c>
      <c r="E923" s="2">
        <f>Tabela2[[#This Row],[PRODUZIDAS]]*VLOOKUP(Tabela2[[#This Row],[SKU]],Tabela24[#All],3,0)</f>
        <v>26.351999999999997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93" workbookViewId="0">
      <selection activeCell="D209" sqref="D2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498.45149142857139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101.5</v>
      </c>
      <c r="E192" s="2">
        <f>Tabela225[[#This Row],[PRODUZIDAS]]*VLOOKUP(Tabela225[[#This Row],[SKU]],Tabela24[#All],4,0)</f>
        <v>54.907440000000001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211</v>
      </c>
      <c r="E197" s="2">
        <f>Tabela225[[#This Row],[PRODUZIDAS]]*VLOOKUP(Tabela225[[#This Row],[SKU]],Tabela24[#All],4,0)</f>
        <v>114.14256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107</v>
      </c>
      <c r="E199" s="2">
        <f>Tabela225[[#This Row],[PRODUZIDAS]]*VLOOKUP(Tabela225[[#This Row],[SKU]],Tabela24[#All],4,0)</f>
        <v>57.882719999999999</v>
      </c>
    </row>
    <row r="200" spans="2:5" x14ac:dyDescent="0.25">
      <c r="B200" s="3" t="s">
        <v>390</v>
      </c>
      <c r="C200" s="3" t="s">
        <v>391</v>
      </c>
      <c r="D200" s="1">
        <v>106.5</v>
      </c>
      <c r="E200" s="2">
        <f>Tabela225[[#This Row],[PRODUZIDAS]]*VLOOKUP(Tabela225[[#This Row],[SKU]],Tabela24[#All],4,0)</f>
        <v>57.61224</v>
      </c>
    </row>
    <row r="201" spans="2:5" x14ac:dyDescent="0.25">
      <c r="B201" s="3" t="s">
        <v>392</v>
      </c>
      <c r="C201" s="3" t="s">
        <v>393</v>
      </c>
      <c r="D201" s="1">
        <v>94.5</v>
      </c>
      <c r="E201" s="2">
        <f>Tabela225[[#This Row],[PRODUZIDAS]]*VLOOKUP(Tabela225[[#This Row],[SKU]],Tabela24[#All],4,0)</f>
        <v>51.120719999999999</v>
      </c>
    </row>
    <row r="202" spans="2:5" x14ac:dyDescent="0.25">
      <c r="B202" s="3" t="s">
        <v>394</v>
      </c>
      <c r="C202" s="3" t="s">
        <v>395</v>
      </c>
      <c r="D202" s="1">
        <v>104</v>
      </c>
      <c r="E202" s="2">
        <f>Tabela225[[#This Row],[PRODUZIDAS]]*VLOOKUP(Tabela225[[#This Row],[SKU]],Tabela24[#All],4,0)</f>
        <v>56.259839999999997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>
        <v>76.5</v>
      </c>
      <c r="E208" s="2">
        <f>Tabela225[[#This Row],[PRODUZIDAS]]*VLOOKUP(Tabela225[[#This Row],[SKU]],Tabela24[#All],4,0)</f>
        <v>70.961399999999983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24</v>
      </c>
      <c r="E230" s="2">
        <f>Tabela225[[#This Row],[PRODUZIDAS]]*VLOOKUP(Tabela225[[#This Row],[SKU]],Tabela24[#All],4,0)</f>
        <v>35.564571428571426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67.874290000000002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55</v>
      </c>
      <c r="E193" s="2">
        <f>Tabela2256[[#This Row],[PRODUZIDAS]]*VLOOKUP(Tabela2256[[#This Row],[SKU]],Tabela24[#All],5,0)</f>
        <v>7.0839999999999996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>
        <v>134.79</v>
      </c>
      <c r="E226" s="2">
        <f>Tabela2256[[#This Row],[PRODUZIDAS]]*VLOOKUP(Tabela2256[[#This Row],[SKU]],Tabela24[#All],5,0)</f>
        <v>60.790289999999999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77" workbookViewId="0">
      <selection activeCell="D198" sqref="D1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552.36990718509139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54</v>
      </c>
      <c r="E108" s="2">
        <f>Tabela22567[[#This Row],[PRODUZIDAS]]*VLOOKUP(Tabela22567[[#This Row],[SKU]],Tabela24[#All],6,0)</f>
        <v>62.596799999999988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>
        <v>48.5</v>
      </c>
      <c r="E112" s="2">
        <f>Tabela22567[[#This Row],[PRODUZIDAS]]*VLOOKUP(Tabela22567[[#This Row],[SKU]],Tabela24[#All],6,0)</f>
        <v>56.221199999999989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6.5</v>
      </c>
      <c r="E186" s="2">
        <f>Tabela22567[[#This Row],[PRODUZIDAS]]*VLOOKUP(Tabela22567[[#This Row],[SKU]],Tabela24[#All],6,0)</f>
        <v>9.2163500000000003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52</v>
      </c>
      <c r="E192" s="2">
        <f>Tabela22567[[#This Row],[PRODUZIDAS]]*VLOOKUP(Tabela22567[[#This Row],[SKU]],Tabela24[#All],6,0)</f>
        <v>60.278399999999991</v>
      </c>
    </row>
    <row r="193" spans="2:5" x14ac:dyDescent="0.25">
      <c r="B193" s="3" t="s">
        <v>376</v>
      </c>
      <c r="C193" s="3" t="s">
        <v>377</v>
      </c>
      <c r="D193" s="1">
        <v>63</v>
      </c>
      <c r="E193" s="2">
        <f>Tabela22567[[#This Row],[PRODUZIDAS]]*VLOOKUP(Tabela22567[[#This Row],[SKU]],Tabela24[#All],6,0)</f>
        <v>73.029599999999988</v>
      </c>
    </row>
    <row r="194" spans="2:5" x14ac:dyDescent="0.25">
      <c r="B194" s="3" t="s">
        <v>378</v>
      </c>
      <c r="C194" s="3" t="s">
        <v>379</v>
      </c>
      <c r="D194" s="1">
        <v>13</v>
      </c>
      <c r="E194" s="2">
        <f>Tabela22567[[#This Row],[PRODUZIDAS]]*VLOOKUP(Tabela22567[[#This Row],[SKU]],Tabela24[#All],6,0)</f>
        <v>15.069599999999998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>
        <v>60</v>
      </c>
      <c r="E196" s="2">
        <f>Tabela22567[[#This Row],[PRODUZIDAS]]*VLOOKUP(Tabela22567[[#This Row],[SKU]],Tabela24[#All],6,0)</f>
        <v>69.551999999999992</v>
      </c>
    </row>
    <row r="197" spans="2:5" x14ac:dyDescent="0.25">
      <c r="B197" s="3" t="s">
        <v>384</v>
      </c>
      <c r="C197" s="3" t="s">
        <v>385</v>
      </c>
      <c r="D197" s="1">
        <v>60</v>
      </c>
      <c r="E197" s="2">
        <f>Tabela22567[[#This Row],[PRODUZIDAS]]*VLOOKUP(Tabela22567[[#This Row],[SKU]],Tabela24[#All],6,0)</f>
        <v>69.551999999999992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30</v>
      </c>
      <c r="E200" s="2">
        <f>Tabela22567[[#This Row],[PRODUZIDAS]]*VLOOKUP(Tabela22567[[#This Row],[SKU]],Tabela24[#All],6,0)</f>
        <v>34.775999999999996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>
        <v>18</v>
      </c>
      <c r="E231" s="2">
        <f>Tabela22567[[#This Row],[PRODUZIDAS]]*VLOOKUP(Tabela22567[[#This Row],[SKU]],Tabela24[#All],6,0)</f>
        <v>23.194285714285716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>
        <v>2.5</v>
      </c>
      <c r="E258" s="2">
        <f>Tabela22567[[#This Row],[PRODUZIDAS]]*VLOOKUP(Tabela22567[[#This Row],[SKU]],Tabela24[#All],6,0)</f>
        <v>3.4582926829268299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Tabela22567[[#This Row],[PRODUZIDAS]]*VLOOKUP(Tabela22567[[#This Row],[SKU]],Tabela24[#All],6,0)</f>
        <v>5.1374999999999993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>
        <v>4</v>
      </c>
      <c r="E285" s="2">
        <f>Tabela22567[[#This Row],[PRODUZIDAS]]*VLOOKUP(Tabela22567[[#This Row],[SKU]],Tabela24[#All],6,0)</f>
        <v>6.8499999999999988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20</v>
      </c>
      <c r="E296" s="2">
        <f>Tabela22567[[#This Row],[PRODUZIDAS]]*VLOOKUP(Tabela22567[[#This Row],[SKU]],Tabela24[#All],6,0)</f>
        <v>34.090909090909086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>
        <v>3</v>
      </c>
      <c r="E301" s="2">
        <f>Tabela22567[[#This Row],[PRODUZIDAS]]*VLOOKUP(Tabela22567[[#This Row],[SKU]],Tabela24[#All],6,0)</f>
        <v>5.1136363636363633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>
        <v>3</v>
      </c>
      <c r="E344" s="2">
        <f>Tabela22567[[#This Row],[PRODUZIDAS]]*VLOOKUP(Tabela22567[[#This Row],[SKU]],Tabela24[#All],6,0)</f>
        <v>5.1374999999999993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>
        <v>1</v>
      </c>
      <c r="E390" s="2">
        <f>Tabela22567[[#This Row],[PRODUZIDAS]]*VLOOKUP(Tabela22567[[#This Row],[SKU]],Tabela24[#All],6,0)</f>
        <v>1.970833333333333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>
        <v>10</v>
      </c>
      <c r="E520" s="2">
        <f>Tabela22567[[#This Row],[PRODUZIDAS]]*VLOOKUP(Tabela22567[[#This Row],[SKU]],Tabela24[#All],6,0)</f>
        <v>17.124999999999996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D9" sqref="D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66.413043478260875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>
        <v>10</v>
      </c>
      <c r="E6" s="2">
        <f>Tabela225678[[#This Row],[PRODUZIDAS]]*VLOOKUP(Tabela225678[[#This Row],[SKU]],Tabela24[#All],7,0)</f>
        <v>17.028985507246375</v>
      </c>
    </row>
    <row r="7" spans="2:9" x14ac:dyDescent="0.25">
      <c r="B7" s="3" t="s">
        <v>4</v>
      </c>
      <c r="C7" s="3" t="s">
        <v>5</v>
      </c>
      <c r="D7" s="1">
        <v>9.5</v>
      </c>
      <c r="E7" s="2">
        <f>Tabela225678[[#This Row],[PRODUZIDAS]]*VLOOKUP(Tabela225678[[#This Row],[SKU]],Tabela24[#All],7,0)</f>
        <v>16.177536231884059</v>
      </c>
    </row>
    <row r="8" spans="2:9" x14ac:dyDescent="0.25">
      <c r="B8" s="3" t="s">
        <v>6</v>
      </c>
      <c r="C8" s="3" t="s">
        <v>7</v>
      </c>
      <c r="D8" s="1">
        <v>9.5</v>
      </c>
      <c r="E8" s="2">
        <f>Tabela225678[[#This Row],[PRODUZIDAS]]*VLOOKUP(Tabela225678[[#This Row],[SKU]],Tabela24[#All],7,0)</f>
        <v>16.177536231884059</v>
      </c>
    </row>
    <row r="9" spans="2:9" x14ac:dyDescent="0.25">
      <c r="B9" s="3" t="s">
        <v>8</v>
      </c>
      <c r="C9" s="3" t="s">
        <v>9</v>
      </c>
      <c r="D9" s="1">
        <v>10</v>
      </c>
      <c r="E9" s="2">
        <f>Tabela225678[[#This Row],[PRODUZIDAS]]*VLOOKUP(Tabela225678[[#This Row],[SKU]],Tabela24[#All],7,0)</f>
        <v>17.028985507246375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25" workbookViewId="0">
      <selection activeCell="D289" sqref="D28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38.867173913043473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Tabela2256789[[#This Row],[PRODUZIDAS]]*VLOOKUP(Tabela2256789[[#This Row],[SKU]],Tabela24[#All],8,0)</f>
        <v>1.2329999999999997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>
        <v>10</v>
      </c>
      <c r="E288" s="2">
        <f>Tabela2256789[[#This Row],[PRODUZIDAS]]*VLOOKUP(Tabela2256789[[#This Row],[SKU]],Tabela24[#All],8,0)</f>
        <v>4.1099999999999994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>
        <v>26</v>
      </c>
      <c r="E909" s="2">
        <f>Tabela2256789[[#This Row],[PRODUZIDAS]]*VLOOKUP(Tabela2256789[[#This Row],[SKU]],Tabela24[#All],8,0)</f>
        <v>33.524173913043477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440.22749793244276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>
        <v>9.5</v>
      </c>
      <c r="E7" s="2">
        <f>Tabela225678910[[#This Row],[PRODUZIDAS]]*VLOOKUP(Tabela225678910[[#This Row],[SKU]],Tabela24[#All],9,0)</f>
        <v>3.882608695652173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>
        <v>1.5</v>
      </c>
      <c r="E9" s="2">
        <f>Tabela225678910[[#This Row],[PRODUZIDAS]]*VLOOKUP(Tabela225678910[[#This Row],[SKU]],Tabela24[#All],9,0)</f>
        <v>0.61304347826086947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240</v>
      </c>
      <c r="E13" s="2">
        <f>Tabela225678910[[#This Row],[PRODUZIDAS]]*VLOOKUP(Tabela225678910[[#This Row],[SKU]],Tabela24[#All],9,0)</f>
        <v>98.086956521739111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1</v>
      </c>
      <c r="E24" s="2">
        <f>Tabela225678910[[#This Row],[PRODUZIDAS]]*VLOOKUP(Tabela225678910[[#This Row],[SKU]],Tabela24[#All],9,0)</f>
        <v>0.51506849315068493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25</v>
      </c>
      <c r="E27" s="2">
        <f>Tabela225678910[[#This Row],[PRODUZIDAS]]*VLOOKUP(Tabela225678910[[#This Row],[SKU]],Tabela24[#All],9,0)</f>
        <v>12.876712328767123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20</v>
      </c>
      <c r="E55" s="2">
        <f>Tabela225678910[[#This Row],[PRODUZIDAS]]*VLOOKUP(Tabela225678910[[#This Row],[SKU]],Tabela24[#All],9,0)</f>
        <v>13.391780821917809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Tabela225678910[[#This Row],[PRODUZIDAS]]*VLOOKUP(Tabela225678910[[#This Row],[SKU]],Tabela24[#All],9,0)</f>
        <v>2.0087671232876714</v>
      </c>
    </row>
    <row r="62" spans="2:5" x14ac:dyDescent="0.25">
      <c r="B62" s="3" t="s">
        <v>114</v>
      </c>
      <c r="C62" s="3" t="s">
        <v>115</v>
      </c>
      <c r="D62" s="1">
        <v>1</v>
      </c>
      <c r="E62" s="2">
        <f>Tabela225678910[[#This Row],[PRODUZIDAS]]*VLOOKUP(Tabela225678910[[#This Row],[SKU]],Tabela24[#All],9,0)</f>
        <v>0.66958904109589046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2</v>
      </c>
      <c r="E66" s="2">
        <f>Tabela225678910[[#This Row],[PRODUZIDAS]]*VLOOKUP(Tabela225678910[[#This Row],[SKU]],Tabela24[#All],9,0)</f>
        <v>1.4705999999999997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30</v>
      </c>
      <c r="E72" s="2">
        <f>Tabela225678910[[#This Row],[PRODUZIDAS]]*VLOOKUP(Tabela225678910[[#This Row],[SKU]],Tabela24[#All],9,0)</f>
        <v>22.058999999999994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9.5</v>
      </c>
      <c r="E75" s="2">
        <f>Tabela225678910[[#This Row],[PRODUZIDAS]]*VLOOKUP(Tabela225678910[[#This Row],[SKU]],Tabela24[#All],9,0)</f>
        <v>6.9853499999999986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1.5</v>
      </c>
      <c r="E77" s="2">
        <f>Tabela225678910[[#This Row],[PRODUZIDAS]]*VLOOKUP(Tabela225678910[[#This Row],[SKU]],Tabela24[#All],9,0)</f>
        <v>1.1029499999999999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>
        <v>10</v>
      </c>
      <c r="E134" s="2">
        <f>Tabela225678910[[#This Row],[PRODUZIDAS]]*VLOOKUP(Tabela225678910[[#This Row],[SKU]],Tabela24[#All],9,0)</f>
        <v>9.6624999999999996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Tabela225678910[[#This Row],[PRODUZIDAS]]*VLOOKUP(Tabela225678910[[#This Row],[SKU]],Tabela24[#All],9,0)</f>
        <v>32.200000000000003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70</v>
      </c>
      <c r="E197" s="2">
        <f>Tabela225678910[[#This Row],[PRODUZIDAS]]*VLOOKUP(Tabela225678910[[#This Row],[SKU]],Tabela24[#All],9,0)</f>
        <v>45.08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60</v>
      </c>
      <c r="E225" s="2">
        <f>Tabela225678910[[#This Row],[PRODUZIDAS]]*VLOOKUP(Tabela225678910[[#This Row],[SKU]],Tabela24[#All],9,0)</f>
        <v>61.851428571428578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>
        <v>50</v>
      </c>
      <c r="E233" s="2">
        <f>Tabela225678910[[#This Row],[PRODUZIDAS]]*VLOOKUP(Tabela225678910[[#This Row],[SKU]],Tabela24[#All],9,0)</f>
        <v>51.542857142857144</v>
      </c>
    </row>
    <row r="234" spans="2:5" x14ac:dyDescent="0.25">
      <c r="B234" s="3" t="s">
        <v>458</v>
      </c>
      <c r="C234" s="3" t="s">
        <v>459</v>
      </c>
      <c r="D234" s="1">
        <v>8.5</v>
      </c>
      <c r="E234" s="2">
        <f>Tabela225678910[[#This Row],[PRODUZIDAS]]*VLOOKUP(Tabela225678910[[#This Row],[SKU]],Tabela24[#All],9,0)</f>
        <v>8.7622857142857153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Tabela225678910[[#This Row],[PRODUZIDAS]]*VLOOKUP(Tabela225678910[[#This Row],[SKU]],Tabela24[#All],9,0)</f>
        <v>1.8494999999999995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>
        <v>10</v>
      </c>
      <c r="E288" s="2">
        <f>Tabela225678910[[#This Row],[PRODUZIDAS]]*VLOOKUP(Tabela225678910[[#This Row],[SKU]],Tabela24[#All],9,0)</f>
        <v>6.1649999999999983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>
        <v>3.5</v>
      </c>
      <c r="E301" s="2">
        <f>Tabela225678910[[#This Row],[PRODUZIDAS]]*VLOOKUP(Tabela225678910[[#This Row],[SKU]],Tabela24[#All],9,0)</f>
        <v>2.6249999999999996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>
        <v>9</v>
      </c>
      <c r="E447" s="2">
        <f>Tabela225678910[[#This Row],[PRODUZIDAS]]*VLOOKUP(Tabela225678910[[#This Row],[SKU]],Tabela24[#All],9,0)</f>
        <v>8.5140000000000011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>
        <v>50</v>
      </c>
      <c r="E576" s="2">
        <f>Tabela225678910[[#This Row],[PRODUZIDAS]]*VLOOKUP(Tabela225678910[[#This Row],[SKU]],Tabela24[#All],9,0)</f>
        <v>48.3125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791.29483495277782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9.5</v>
      </c>
      <c r="E16" s="2">
        <f>Tabela22567891011[[#This Row],[PRODUZIDAS]]*VLOOKUP(Tabela22567891011[[#This Row],[SKU]],Tabela24[#All],10,0)</f>
        <v>3.882608695652173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>
        <v>1.5</v>
      </c>
      <c r="E20" s="2">
        <f>Tabela22567891011[[#This Row],[PRODUZIDAS]]*VLOOKUP(Tabela22567891011[[#This Row],[SKU]],Tabela24[#All],10,0)</f>
        <v>0.61304347826086947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27</v>
      </c>
      <c r="E49" s="2">
        <f>Tabela22567891011[[#This Row],[PRODUZIDAS]]*VLOOKUP(Tabela22567891011[[#This Row],[SKU]],Tabela24[#All],10,0)</f>
        <v>19.817260273972597</v>
      </c>
    </row>
    <row r="50" spans="2:5" x14ac:dyDescent="0.25">
      <c r="B50" s="3" t="s">
        <v>90</v>
      </c>
      <c r="C50" s="3" t="s">
        <v>91</v>
      </c>
      <c r="D50" s="1">
        <v>11</v>
      </c>
      <c r="E50" s="2">
        <f>Tabela22567891011[[#This Row],[PRODUZIDAS]]*VLOOKUP(Tabela22567891011[[#This Row],[SKU]],Tabela24[#All],10,0)</f>
        <v>8.0736986301369846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17.5</v>
      </c>
      <c r="E55" s="2">
        <f>Tabela22567891011[[#This Row],[PRODUZIDAS]]*VLOOKUP(Tabela22567891011[[#This Row],[SKU]],Tabela24[#All],10,0)</f>
        <v>12.844520547945203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Tabela22567891011[[#This Row],[PRODUZIDAS]]*VLOOKUP(Tabela22567891011[[#This Row],[SKU]],Tabela24[#All],10,0)</f>
        <v>2.2019178082191777</v>
      </c>
    </row>
    <row r="62" spans="2:5" x14ac:dyDescent="0.25">
      <c r="B62" s="3" t="s">
        <v>114</v>
      </c>
      <c r="C62" s="3" t="s">
        <v>115</v>
      </c>
      <c r="D62" s="1">
        <v>12</v>
      </c>
      <c r="E62" s="2">
        <f>Tabela22567891011[[#This Row],[PRODUZIDAS]]*VLOOKUP(Tabela22567891011[[#This Row],[SKU]],Tabela24[#All],10,0)</f>
        <v>8.8076712328767108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7.5</v>
      </c>
      <c r="E68" s="2">
        <f>Tabela22567891011[[#This Row],[PRODUZIDAS]]*VLOOKUP(Tabela22567891011[[#This Row],[SKU]],Tabela24[#All],10,0)</f>
        <v>5.9984999999999991</v>
      </c>
    </row>
    <row r="69" spans="2:5" x14ac:dyDescent="0.25">
      <c r="B69" s="3" t="s">
        <v>128</v>
      </c>
      <c r="C69" s="3" t="s">
        <v>129</v>
      </c>
      <c r="D69" s="1">
        <v>7</v>
      </c>
      <c r="E69" s="2">
        <f>Tabela22567891011[[#This Row],[PRODUZIDAS]]*VLOOKUP(Tabela22567891011[[#This Row],[SKU]],Tabela24[#All],10,0)</f>
        <v>5.5985999999999994</v>
      </c>
    </row>
    <row r="70" spans="2:5" x14ac:dyDescent="0.25">
      <c r="B70" s="3" t="s">
        <v>130</v>
      </c>
      <c r="C70" s="3" t="s">
        <v>131</v>
      </c>
      <c r="D70" s="1">
        <v>2</v>
      </c>
      <c r="E70" s="2">
        <f>Tabela22567891011[[#This Row],[PRODUZIDAS]]*VLOOKUP(Tabela22567891011[[#This Row],[SKU]],Tabela24[#All],10,0)</f>
        <v>1.5995999999999997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24</v>
      </c>
      <c r="E75" s="2">
        <f>Tabela22567891011[[#This Row],[PRODUZIDAS]]*VLOOKUP(Tabela22567891011[[#This Row],[SKU]],Tabela24[#All],10,0)</f>
        <v>19.195199999999996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71</v>
      </c>
      <c r="E126" s="2">
        <f>Tabela22567891011[[#This Row],[PRODUZIDAS]]*VLOOKUP(Tabela22567891011[[#This Row],[SKU]],Tabela24[#All],10,0)</f>
        <v>64.030166666666659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>
        <v>4.5</v>
      </c>
      <c r="E129" s="2">
        <f>Tabela22567891011[[#This Row],[PRODUZIDAS]]*VLOOKUP(Tabela22567891011[[#This Row],[SKU]],Tabela24[#All],10,0)</f>
        <v>4.0582499999999992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>
        <v>11</v>
      </c>
      <c r="E134" s="2">
        <f>Tabela22567891011[[#This Row],[PRODUZIDAS]]*VLOOKUP(Tabela22567891011[[#This Row],[SKU]],Tabela24[#All],10,0)</f>
        <v>9.920166666666665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>
        <v>19.5</v>
      </c>
      <c r="E143" s="2">
        <f>Tabela22567891011[[#This Row],[PRODUZIDAS]]*VLOOKUP(Tabela22567891011[[#This Row],[SKU]],Tabela24[#All],10,0)</f>
        <v>17.585749999999997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41</v>
      </c>
      <c r="E146" s="2">
        <f>Tabela22567891011[[#This Row],[PRODUZIDAS]]*VLOOKUP(Tabela22567891011[[#This Row],[SKU]],Tabela24[#All],10,0)</f>
        <v>47.548285714285711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122</v>
      </c>
      <c r="E194" s="2">
        <f>Tabela22567891011[[#This Row],[PRODUZIDAS]]*VLOOKUP(Tabela22567891011[[#This Row],[SKU]],Tabela24[#All],10,0)</f>
        <v>78.567999999999998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65</v>
      </c>
      <c r="E225" s="2">
        <f>Tabela22567891011[[#This Row],[PRODUZIDAS]]*VLOOKUP(Tabela22567891011[[#This Row],[SKU]],Tabela24[#All],10,0)</f>
        <v>75.381428571428572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48</v>
      </c>
      <c r="E230" s="2">
        <f>Tabela22567891011[[#This Row],[PRODUZIDAS]]*VLOOKUP(Tabela22567891011[[#This Row],[SKU]],Tabela24[#All],10,0)</f>
        <v>55.666285714285713</v>
      </c>
    </row>
    <row r="231" spans="2:5" x14ac:dyDescent="0.25">
      <c r="B231" s="3" t="s">
        <v>452</v>
      </c>
      <c r="C231" s="3" t="s">
        <v>453</v>
      </c>
      <c r="D231" s="1">
        <v>94</v>
      </c>
      <c r="E231" s="2">
        <f>Tabela22567891011[[#This Row],[PRODUZIDAS]]*VLOOKUP(Tabela22567891011[[#This Row],[SKU]],Tabela24[#All],10,0)</f>
        <v>109.01314285714285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58</v>
      </c>
      <c r="E233" s="2">
        <f>Tabela22567891011[[#This Row],[PRODUZIDAS]]*VLOOKUP(Tabela22567891011[[#This Row],[SKU]],Tabela24[#All],10,0)</f>
        <v>67.263428571428577</v>
      </c>
    </row>
    <row r="234" spans="2:5" x14ac:dyDescent="0.25">
      <c r="B234" s="3" t="s">
        <v>458</v>
      </c>
      <c r="C234" s="3" t="s">
        <v>459</v>
      </c>
      <c r="D234" s="1">
        <v>8</v>
      </c>
      <c r="E234" s="2">
        <f>Tabela22567891011[[#This Row],[PRODUZIDAS]]*VLOOKUP(Tabela22567891011[[#This Row],[SKU]],Tabela24[#All],10,0)</f>
        <v>9.2777142857142856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>
        <v>4.5</v>
      </c>
      <c r="E433" s="2">
        <f>Tabela22567891011[[#This Row],[PRODUZIDAS]]*VLOOKUP(Tabela22567891011[[#This Row],[SKU]],Tabela24[#All],10,0)</f>
        <v>3.3749999999999996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>
        <v>5.5</v>
      </c>
      <c r="E447" s="2">
        <f>Tabela22567891011[[#This Row],[PRODUZIDAS]]*VLOOKUP(Tabela22567891011[[#This Row],[SKU]],Tabela24[#All],10,0)</f>
        <v>5.2030000000000012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38</v>
      </c>
      <c r="E557" s="2">
        <f>Tabela22567891011[[#This Row],[PRODUZIDAS]]*VLOOKUP(Tabela22567891011[[#This Row],[SKU]],Tabela24[#All],10,0)</f>
        <v>24.472000000000001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>
        <v>10</v>
      </c>
      <c r="E576" s="2">
        <f>Tabela22567891011[[#This Row],[PRODUZIDAS]]*VLOOKUP(Tabela22567891011[[#This Row],[SKU]],Tabela24[#All],10,0)</f>
        <v>9.0183333333333309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25</v>
      </c>
      <c r="E581" s="2">
        <f>Tabela22567891011[[#This Row],[PRODUZIDAS]]*VLOOKUP(Tabela22567891011[[#This Row],[SKU]],Tabela24[#All],10,0)</f>
        <v>22.545833333333327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74</v>
      </c>
      <c r="E593" s="2">
        <f>Tabela22567891011[[#This Row],[PRODUZIDAS]]*VLOOKUP(Tabela22567891011[[#This Row],[SKU]],Tabela24[#All],10,0)</f>
        <v>85.818857142857141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12</v>
      </c>
      <c r="E660" s="2">
        <f>Tabela22567891011[[#This Row],[PRODUZIDAS]]*VLOOKUP(Tabela22567891011[[#This Row],[SKU]],Tabela24[#All],10,0)</f>
        <v>13.916571428571428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487.87238763772751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>
        <v>1</v>
      </c>
      <c r="E25" s="2">
        <f>Tabela2256789101112[[#This Row],[PRODUZIDAS]]*VLOOKUP(Tabela2256789101112[[#This Row],[SKU]],Tabela24[#All],11,0)</f>
        <v>0.77260273972602722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>
        <v>1</v>
      </c>
      <c r="E37" s="2">
        <f>Tabela2256789101112[[#This Row],[PRODUZIDAS]]*VLOOKUP(Tabela2256789101112[[#This Row],[SKU]],Tabela24[#All],11,0)</f>
        <v>0.77260273972602722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1.5</v>
      </c>
      <c r="E44" s="2">
        <f>Tabela2256789101112[[#This Row],[PRODUZIDAS]]*VLOOKUP(Tabela2256789101112[[#This Row],[SKU]],Tabela24[#All],11,0)</f>
        <v>0.86917808219178072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39.5</v>
      </c>
      <c r="E49" s="2">
        <f>Tabela2256789101112[[#This Row],[PRODUZIDAS]]*VLOOKUP(Tabela2256789101112[[#This Row],[SKU]],Tabela24[#All],11,0)</f>
        <v>22.888356164383559</v>
      </c>
    </row>
    <row r="50" spans="2:5" x14ac:dyDescent="0.25">
      <c r="B50" s="3" t="s">
        <v>90</v>
      </c>
      <c r="C50" s="3" t="s">
        <v>91</v>
      </c>
      <c r="D50" s="1">
        <v>11</v>
      </c>
      <c r="E50" s="2">
        <f>Tabela2256789101112[[#This Row],[PRODUZIDAS]]*VLOOKUP(Tabela2256789101112[[#This Row],[SKU]],Tabela24[#All],11,0)</f>
        <v>6.373972602739725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17.5</v>
      </c>
      <c r="E55" s="2">
        <f>Tabela2256789101112[[#This Row],[PRODUZIDAS]]*VLOOKUP(Tabela2256789101112[[#This Row],[SKU]],Tabela24[#All],11,0)</f>
        <v>10.140410958904107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Tabela2256789101112[[#This Row],[PRODUZIDAS]]*VLOOKUP(Tabela2256789101112[[#This Row],[SKU]],Tabela24[#All],11,0)</f>
        <v>1.7383561643835614</v>
      </c>
    </row>
    <row r="62" spans="2:5" x14ac:dyDescent="0.25">
      <c r="B62" s="3" t="s">
        <v>114</v>
      </c>
      <c r="C62" s="3" t="s">
        <v>115</v>
      </c>
      <c r="D62" s="1">
        <v>12</v>
      </c>
      <c r="E62" s="2">
        <f>Tabela2256789101112[[#This Row],[PRODUZIDAS]]*VLOOKUP(Tabela2256789101112[[#This Row],[SKU]],Tabela24[#All],11,0)</f>
        <v>6.9534246575342458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17.5</v>
      </c>
      <c r="E68" s="2">
        <f>Tabela2256789101112[[#This Row],[PRODUZIDAS]]*VLOOKUP(Tabela2256789101112[[#This Row],[SKU]],Tabela24[#All],11,0)</f>
        <v>14.673749999999998</v>
      </c>
    </row>
    <row r="69" spans="2:5" x14ac:dyDescent="0.25">
      <c r="B69" s="3" t="s">
        <v>128</v>
      </c>
      <c r="C69" s="3" t="s">
        <v>129</v>
      </c>
      <c r="D69" s="1">
        <v>7</v>
      </c>
      <c r="E69" s="2">
        <f>Tabela2256789101112[[#This Row],[PRODUZIDAS]]*VLOOKUP(Tabela2256789101112[[#This Row],[SKU]],Tabela24[#All],11,0)</f>
        <v>5.8694999999999995</v>
      </c>
    </row>
    <row r="70" spans="2:5" x14ac:dyDescent="0.25">
      <c r="B70" s="3" t="s">
        <v>130</v>
      </c>
      <c r="C70" s="3" t="s">
        <v>131</v>
      </c>
      <c r="D70" s="1">
        <v>1.5</v>
      </c>
      <c r="E70" s="2">
        <f>Tabela2256789101112[[#This Row],[PRODUZIDAS]]*VLOOKUP(Tabela2256789101112[[#This Row],[SKU]],Tabela24[#All],11,0)</f>
        <v>1.2577499999999999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10</v>
      </c>
      <c r="E74" s="2">
        <f>Tabela2256789101112[[#This Row],[PRODUZIDAS]]*VLOOKUP(Tabela2256789101112[[#This Row],[SKU]],Tabela24[#All],11,0)</f>
        <v>8.3849999999999998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Tabela2256789101112[[#This Row],[PRODUZIDAS]]*VLOOKUP(Tabela2256789101112[[#This Row],[SKU]],Tabela24[#All],11,0)</f>
        <v>16.77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70.5</v>
      </c>
      <c r="E126" s="2">
        <f>Tabela2256789101112[[#This Row],[PRODUZIDAS]]*VLOOKUP(Tabela2256789101112[[#This Row],[SKU]],Tabela24[#All],11,0)</f>
        <v>49.955124999999995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>
        <v>4.5</v>
      </c>
      <c r="E129" s="2">
        <f>Tabela2256789101112[[#This Row],[PRODUZIDAS]]*VLOOKUP(Tabela2256789101112[[#This Row],[SKU]],Tabela24[#All],11,0)</f>
        <v>3.1886249999999996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>
        <v>19.5</v>
      </c>
      <c r="E131" s="2">
        <f>Tabela2256789101112[[#This Row],[PRODUZIDAS]]*VLOOKUP(Tabela2256789101112[[#This Row],[SKU]],Tabela24[#All],11,0)</f>
        <v>13.817374999999998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>
        <v>10</v>
      </c>
      <c r="E134" s="2">
        <f>Tabela2256789101112[[#This Row],[PRODUZIDAS]]*VLOOKUP(Tabela2256789101112[[#This Row],[SKU]],Tabela24[#All],11,0)</f>
        <v>7.0858333333333325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32</v>
      </c>
      <c r="E146" s="2">
        <f>Tabela2256789101112[[#This Row],[PRODUZIDAS]]*VLOOKUP(Tabela2256789101112[[#This Row],[SKU]],Tabela24[#All],11,0)</f>
        <v>24.740571428571428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39</v>
      </c>
      <c r="E150" s="2">
        <f>Tabela2256789101112[[#This Row],[PRODUZIDAS]]*VLOOKUP(Tabela2256789101112[[#This Row],[SKU]],Tabela24[#All],11,0)</f>
        <v>30.152571428571427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103</v>
      </c>
      <c r="E194" s="2">
        <f>Tabela2256789101112[[#This Row],[PRODUZIDAS]]*VLOOKUP(Tabela2256789101112[[#This Row],[SKU]],Tabela24[#All],11,0)</f>
        <v>67.658640000000005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60</v>
      </c>
      <c r="E225" s="2">
        <f>Tabela2256789101112[[#This Row],[PRODUZIDAS]]*VLOOKUP(Tabela2256789101112[[#This Row],[SKU]],Tabela24[#All],11,0)</f>
        <v>46.388571428571424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>
        <v>48</v>
      </c>
      <c r="E233" s="2">
        <f>Tabela2256789101112[[#This Row],[PRODUZIDAS]]*VLOOKUP(Tabela2256789101112[[#This Row],[SKU]],Tabela24[#All],11,0)</f>
        <v>37.110857142857142</v>
      </c>
    </row>
    <row r="234" spans="2:5" x14ac:dyDescent="0.25">
      <c r="B234" s="3" t="s">
        <v>458</v>
      </c>
      <c r="C234" s="3" t="s">
        <v>459</v>
      </c>
      <c r="D234" s="1">
        <v>8</v>
      </c>
      <c r="E234" s="2">
        <f>Tabela2256789101112[[#This Row],[PRODUZIDAS]]*VLOOKUP(Tabela2256789101112[[#This Row],[SKU]],Tabela24[#All],11,0)</f>
        <v>6.1851428571428571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Tabela2256789101112[[#This Row],[PRODUZIDAS]]*VLOOKUP(Tabela2256789101112[[#This Row],[SKU]],Tabela24[#All],11,0)</f>
        <v>1.4384999999999999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>
        <v>13</v>
      </c>
      <c r="E285" s="2">
        <f>Tabela2256789101112[[#This Row],[PRODUZIDAS]]*VLOOKUP(Tabela2256789101112[[#This Row],[SKU]],Tabela24[#All],11,0)</f>
        <v>6.2334999999999994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>
        <v>4.5</v>
      </c>
      <c r="E289" s="2">
        <f>Tabela2256789101112[[#This Row],[PRODUZIDAS]]*VLOOKUP(Tabela2256789101112[[#This Row],[SKU]],Tabela24[#All],11,0)</f>
        <v>2.1577499999999996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>
        <v>4</v>
      </c>
      <c r="E303" s="2">
        <f>Tabela2256789101112[[#This Row],[PRODUZIDAS]]*VLOOKUP(Tabela2256789101112[[#This Row],[SKU]],Tabela24[#All],11,0)</f>
        <v>1.9090909090909089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>
        <v>3</v>
      </c>
      <c r="E341" s="2">
        <f>Tabela2256789101112[[#This Row],[PRODUZIDAS]]*VLOOKUP(Tabela2256789101112[[#This Row],[SKU]],Tabela24[#All],11,0)</f>
        <v>1.4384999999999999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>
        <v>3</v>
      </c>
      <c r="E419" s="2">
        <f>Tabela2256789101112[[#This Row],[PRODUZIDAS]]*VLOOKUP(Tabela2256789101112[[#This Row],[SKU]],Tabela24[#All],11,0)</f>
        <v>1.0749999999999997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>
        <v>9.5</v>
      </c>
      <c r="E447" s="2">
        <f>Tabela2256789101112[[#This Row],[PRODUZIDAS]]*VLOOKUP(Tabela2256789101112[[#This Row],[SKU]],Tabela24[#All],11,0)</f>
        <v>3.9542800000000007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>
        <v>9.5</v>
      </c>
      <c r="E520" s="2">
        <f>Tabela2256789101112[[#This Row],[PRODUZIDAS]]*VLOOKUP(Tabela2256789101112[[#This Row],[SKU]],Tabela24[#All],11,0)</f>
        <v>4.5552499999999991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35</v>
      </c>
      <c r="E557" s="2">
        <f>Tabela2256789101112[[#This Row],[PRODUZIDAS]]*VLOOKUP(Tabela2256789101112[[#This Row],[SKU]],Tabela24[#All],11,0)</f>
        <v>22.9908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>
        <v>6</v>
      </c>
      <c r="E576" s="2">
        <f>Tabela2256789101112[[#This Row],[PRODUZIDAS]]*VLOOKUP(Tabela2256789101112[[#This Row],[SKU]],Tabela24[#All],11,0)</f>
        <v>4.2514999999999992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62.5</v>
      </c>
      <c r="E593" s="2">
        <f>Tabela2256789101112[[#This Row],[PRODUZIDAS]]*VLOOKUP(Tabela2256789101112[[#This Row],[SKU]],Tabela24[#All],11,0)</f>
        <v>48.321428571428569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>
        <v>7.5</v>
      </c>
      <c r="E660" s="2">
        <f>Tabela2256789101112[[#This Row],[PRODUZIDAS]]*VLOOKUP(Tabela2256789101112[[#This Row],[SKU]],Tabela24[#All],11,0)</f>
        <v>5.798571428571428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3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434.53540025499615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>
        <v>140</v>
      </c>
      <c r="E32" s="2">
        <f>Tabela225678910111213[[#This Row],[PRODUZIDAS]]*VLOOKUP(Tabela225678910111213[[#This Row],[SKU]],Tabela24[#All],12,0)</f>
        <v>153.23287671232876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>
        <v>34.5</v>
      </c>
      <c r="E49" s="2">
        <f>Tabela225678910111213[[#This Row],[PRODUZIDAS]]*VLOOKUP(Tabela225678910111213[[#This Row],[SKU]],Tabela24[#All],12,0)</f>
        <v>35.539726027397258</v>
      </c>
    </row>
    <row r="50" spans="2:5" x14ac:dyDescent="0.25">
      <c r="B50" s="3" t="s">
        <v>90</v>
      </c>
      <c r="C50" s="3" t="s">
        <v>91</v>
      </c>
      <c r="D50" s="1">
        <v>12</v>
      </c>
      <c r="E50" s="2">
        <f>Tabela225678910111213[[#This Row],[PRODUZIDAS]]*VLOOKUP(Tabela225678910111213[[#This Row],[SKU]],Tabela24[#All],12,0)</f>
        <v>12.361643835616437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39</v>
      </c>
      <c r="E75" s="2">
        <f>Tabela225678910111213[[#This Row],[PRODUZIDAS]]*VLOOKUP(Tabela225678910111213[[#This Row],[SKU]],Tabela24[#All],12,0)</f>
        <v>42.763499999999993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>
        <v>3</v>
      </c>
      <c r="E130" s="2">
        <f>Tabela225678910111213[[#This Row],[PRODUZIDAS]]*VLOOKUP(Tabela225678910111213[[#This Row],[SKU]],Tabela24[#All],12,0)</f>
        <v>2.7054999999999993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>
        <v>20</v>
      </c>
      <c r="E143" s="2">
        <f>Tabela225678910111213[[#This Row],[PRODUZIDAS]]*VLOOKUP(Tabela225678910111213[[#This Row],[SKU]],Tabela24[#All],12,0)</f>
        <v>18.036666666666662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50</v>
      </c>
      <c r="E152" s="2">
        <f>Tabela225678910111213[[#This Row],[PRODUZIDAS]]*VLOOKUP(Tabela225678910111213[[#This Row],[SKU]],Tabela24[#All],12,0)</f>
        <v>54.764285714285712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Tabela225678910111213[[#This Row],[PRODUZIDAS]]*VLOOKUP(Tabela225678910111213[[#This Row],[SKU]],Tabela24[#All],12,0)</f>
        <v>1.0312000000000003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60</v>
      </c>
      <c r="E225" s="2">
        <f>Tabela225678910111213[[#This Row],[PRODUZIDAS]]*VLOOKUP(Tabela225678910111213[[#This Row],[SKU]],Tabela24[#All],12,0)</f>
        <v>65.717142857142846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8</v>
      </c>
      <c r="E234" s="2">
        <f>Tabela225678910111213[[#This Row],[PRODUZIDAS]]*VLOOKUP(Tabela225678910111213[[#This Row],[SKU]],Tabela24[#All],12,0)</f>
        <v>8.7622857142857136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Tabela225678910111213[[#This Row],[PRODUZIDAS]]*VLOOKUP(Tabela225678910111213[[#This Row],[SKU]],Tabela24[#All],12,0)</f>
        <v>2.6714999999999995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>
        <v>4</v>
      </c>
      <c r="E285" s="2">
        <f>Tabela225678910111213[[#This Row],[PRODUZIDAS]]*VLOOKUP(Tabela225678910111213[[#This Row],[SKU]],Tabela24[#All],12,0)</f>
        <v>3.5619999999999994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>
        <v>4.5</v>
      </c>
      <c r="E289" s="2">
        <f>Tabela225678910111213[[#This Row],[PRODUZIDAS]]*VLOOKUP(Tabela225678910111213[[#This Row],[SKU]],Tabela24[#All],12,0)</f>
        <v>4.0072499999999991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>
        <v>3</v>
      </c>
      <c r="E344" s="2">
        <f>Tabela225678910111213[[#This Row],[PRODUZIDAS]]*VLOOKUP(Tabela225678910111213[[#This Row],[SKU]],Tabela24[#All],12,0)</f>
        <v>2.6714999999999995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>
        <v>9.5</v>
      </c>
      <c r="E447" s="2">
        <f>Tabela225678910111213[[#This Row],[PRODUZIDAS]]*VLOOKUP(Tabela225678910111213[[#This Row],[SKU]],Tabela24[#All],12,0)</f>
        <v>5.8415500000000007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>
        <v>9</v>
      </c>
      <c r="E520" s="2">
        <f>Tabela225678910111213[[#This Row],[PRODUZIDAS]]*VLOOKUP(Tabela225678910111213[[#This Row],[SKU]],Tabela24[#All],12,0)</f>
        <v>8.0144999999999982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>
        <v>10</v>
      </c>
      <c r="E528" s="2">
        <f>Tabela225678910111213[[#This Row],[PRODUZIDAS]]*VLOOKUP(Tabela225678910111213[[#This Row],[SKU]],Tabela24[#All],12,0)</f>
        <v>8.8636363636363633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>
        <v>4.5</v>
      </c>
      <c r="E538" s="2">
        <f>Tabela225678910111213[[#This Row],[PRODUZIDAS]]*VLOOKUP(Tabela225678910111213[[#This Row],[SKU]],Tabela24[#All],12,0)</f>
        <v>3.9886363636363638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894.34150194843824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Tabela22567891011121314[[#This Row],[PRODUZIDAS]]*VLOOKUP(Tabela22567891011121314[[#This Row],[SKU]],Tabela24[#All],13,0)</f>
        <v>24.521739130434781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1</v>
      </c>
      <c r="E33" s="2">
        <f>Tabela22567891011121314[[#This Row],[PRODUZIDAS]]*VLOOKUP(Tabela22567891011121314[[#This Row],[SKU]],Tabela24[#All],13,0)</f>
        <v>1.1589041095890409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8</v>
      </c>
      <c r="E46" s="2">
        <f>Tabela22567891011121314[[#This Row],[PRODUZIDAS]]*VLOOKUP(Tabela22567891011121314[[#This Row],[SKU]],Tabela24[#All],13,0)</f>
        <v>9.2712328767123271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31</v>
      </c>
      <c r="E49" s="2">
        <f>Tabela22567891011121314[[#This Row],[PRODUZIDAS]]*VLOOKUP(Tabela22567891011121314[[#This Row],[SKU]],Tabela24[#All],13,0)</f>
        <v>35.92602739726027</v>
      </c>
    </row>
    <row r="50" spans="2:5" x14ac:dyDescent="0.25">
      <c r="B50" s="3" t="s">
        <v>90</v>
      </c>
      <c r="C50" s="3" t="s">
        <v>91</v>
      </c>
      <c r="D50" s="1">
        <v>7</v>
      </c>
      <c r="E50" s="2">
        <f>Tabela22567891011121314[[#This Row],[PRODUZIDAS]]*VLOOKUP(Tabela22567891011121314[[#This Row],[SKU]],Tabela24[#All],13,0)</f>
        <v>8.1123287671232855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Tabela22567891011121314[[#This Row],[PRODUZIDAS]]*VLOOKUP(Tabela22567891011121314[[#This Row],[SKU]],Tabela24[#All],13,0)</f>
        <v>11.589041095890408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37</v>
      </c>
      <c r="E68" s="2">
        <f>Tabela22567891011121314[[#This Row],[PRODUZIDAS]]*VLOOKUP(Tabela22567891011121314[[#This Row],[SKU]],Tabela24[#All],13,0)</f>
        <v>42.956999999999994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39</v>
      </c>
      <c r="E75" s="2">
        <f>Tabela22567891011121314[[#This Row],[PRODUZIDAS]]*VLOOKUP(Tabela22567891011121314[[#This Row],[SKU]],Tabela24[#All],13,0)</f>
        <v>45.278999999999989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7</v>
      </c>
      <c r="E77" s="2">
        <f>Tabela22567891011121314[[#This Row],[PRODUZIDAS]]*VLOOKUP(Tabela22567891011121314[[#This Row],[SKU]],Tabela24[#All],13,0)</f>
        <v>8.1269999999999989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28</v>
      </c>
      <c r="E116" s="2">
        <f>Tabela22567891011121314[[#This Row],[PRODUZIDAS]]*VLOOKUP(Tabela22567891011121314[[#This Row],[SKU]],Tabela24[#All],13,0)</f>
        <v>32.457599999999992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85</v>
      </c>
      <c r="E120" s="2">
        <f>Tabela22567891011121314[[#This Row],[PRODUZIDAS]]*VLOOKUP(Tabela22567891011121314[[#This Row],[SKU]],Tabela24[#All],13,0)</f>
        <v>98.557499999999976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Tabela22567891011121314[[#This Row],[PRODUZIDAS]]*VLOOKUP(Tabela22567891011121314[[#This Row],[SKU]],Tabela24[#All],13,0)</f>
        <v>11.594999999999997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>
        <v>10</v>
      </c>
      <c r="E142" s="2">
        <f>Tabela22567891011121314[[#This Row],[PRODUZIDAS]]*VLOOKUP(Tabela22567891011121314[[#This Row],[SKU]],Tabela24[#All],13,0)</f>
        <v>11.594999999999997</v>
      </c>
    </row>
    <row r="143" spans="2:5" x14ac:dyDescent="0.25">
      <c r="B143" s="3" t="s">
        <v>276</v>
      </c>
      <c r="C143" s="3" t="s">
        <v>277</v>
      </c>
      <c r="D143" s="1">
        <v>17</v>
      </c>
      <c r="E143" s="2">
        <f>Tabela22567891011121314[[#This Row],[PRODUZIDAS]]*VLOOKUP(Tabela22567891011121314[[#This Row],[SKU]],Tabela24[#All],13,0)</f>
        <v>19.711499999999997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196</v>
      </c>
      <c r="E193" s="2">
        <f>Tabela22567891011121314[[#This Row],[PRODUZIDAS]]*VLOOKUP(Tabela22567891011121314[[#This Row],[SKU]],Tabela24[#All],13,0)</f>
        <v>227.20319999999995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Tabela22567891011121314[[#This Row],[PRODUZIDAS]]*VLOOKUP(Tabela22567891011121314[[#This Row],[SKU]],Tabela24[#All],13,0)</f>
        <v>11.591999999999999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20</v>
      </c>
      <c r="E208" s="2">
        <f>Tabela22567891011121314[[#This Row],[PRODUZIDAS]]*VLOOKUP(Tabela22567891011121314[[#This Row],[SKU]],Tabela24[#All],13,0)</f>
        <v>23.189999999999994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15</v>
      </c>
      <c r="E225" s="2">
        <f>Tabela22567891011121314[[#This Row],[PRODUZIDAS]]*VLOOKUP(Tabela22567891011121314[[#This Row],[SKU]],Tabela24[#All],13,0)</f>
        <v>17.395714285714284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>
        <v>8</v>
      </c>
      <c r="E234" s="2">
        <f>Tabela22567891011121314[[#This Row],[PRODUZIDAS]]*VLOOKUP(Tabela22567891011121314[[#This Row],[SKU]],Tabela24[#All],13,0)</f>
        <v>9.2777142857142856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>
        <v>11</v>
      </c>
      <c r="E422" s="2">
        <f>Tabela22567891011121314[[#This Row],[PRODUZIDAS]]*VLOOKUP(Tabela22567891011121314[[#This Row],[SKU]],Tabela24[#All],13,0)</f>
        <v>8.2499999999999982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36</v>
      </c>
      <c r="E569" s="2">
        <f>Tabela22567891011121314[[#This Row],[PRODUZIDAS]]*VLOOKUP(Tabela22567891011121314[[#This Row],[SKU]],Tabela24[#All],13,0)</f>
        <v>41.74199999999999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133</v>
      </c>
      <c r="E593" s="2">
        <f>Tabela22567891011121314[[#This Row],[PRODUZIDAS]]*VLOOKUP(Tabela22567891011121314[[#This Row],[SKU]],Tabela24[#All],13,0)</f>
        <v>154.24199999999999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15</v>
      </c>
      <c r="E657" s="2">
        <f>Tabela22567891011121314[[#This Row],[PRODUZIDAS]]*VLOOKUP(Tabela22567891011121314[[#This Row],[SKU]],Tabela24[#All],13,0)</f>
        <v>17.395714285714284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Tabela22567891011121314[[#This Row],[PRODUZIDAS]]*VLOOKUP(Tabela22567891011121314[[#This Row],[SKU]],Tabela24[#All],13,0)</f>
        <v>23.194285714285712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198.74255598854197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Tabela2256789101112131415[[#This Row],[PRODUZIDAS]]*VLOOKUP(Tabela2256789101112131415[[#This Row],[SKU]],Tabela24[#All],14,0)</f>
        <v>5.4492753623188408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1</v>
      </c>
      <c r="E33" s="2">
        <f>Tabela2256789101112131415[[#This Row],[PRODUZIDAS]]*VLOOKUP(Tabela2256789101112131415[[#This Row],[SKU]],Tabela24[#All],14,0)</f>
        <v>0.25753424657534246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8</v>
      </c>
      <c r="E46" s="2">
        <f>Tabela2256789101112131415[[#This Row],[PRODUZIDAS]]*VLOOKUP(Tabela2256789101112131415[[#This Row],[SKU]],Tabela24[#All],14,0)</f>
        <v>2.0602739726027397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31</v>
      </c>
      <c r="E49" s="2">
        <f>Tabela2256789101112131415[[#This Row],[PRODUZIDAS]]*VLOOKUP(Tabela2256789101112131415[[#This Row],[SKU]],Tabela24[#All],14,0)</f>
        <v>7.9835616438356167</v>
      </c>
    </row>
    <row r="50" spans="2:5" x14ac:dyDescent="0.25">
      <c r="B50" s="3" t="s">
        <v>90</v>
      </c>
      <c r="C50" s="3" t="s">
        <v>91</v>
      </c>
      <c r="D50" s="1">
        <v>7</v>
      </c>
      <c r="E50" s="2">
        <f>Tabela2256789101112131415[[#This Row],[PRODUZIDAS]]*VLOOKUP(Tabela2256789101112131415[[#This Row],[SKU]],Tabela24[#All],14,0)</f>
        <v>1.8027397260273972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Tabela2256789101112131415[[#This Row],[PRODUZIDAS]]*VLOOKUP(Tabela2256789101112131415[[#This Row],[SKU]],Tabela24[#All],14,0)</f>
        <v>2.5753424657534247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37</v>
      </c>
      <c r="E68" s="2">
        <f>Tabela2256789101112131415[[#This Row],[PRODUZIDAS]]*VLOOKUP(Tabela2256789101112131415[[#This Row],[SKU]],Tabela24[#All],14,0)</f>
        <v>9.5459999999999994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39</v>
      </c>
      <c r="E75" s="2">
        <f>Tabela2256789101112131415[[#This Row],[PRODUZIDAS]]*VLOOKUP(Tabela2256789101112131415[[#This Row],[SKU]],Tabela24[#All],14,0)</f>
        <v>10.062000000000001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7</v>
      </c>
      <c r="E77" s="2">
        <f>Tabela2256789101112131415[[#This Row],[PRODUZIDAS]]*VLOOKUP(Tabela2256789101112131415[[#This Row],[SKU]],Tabela24[#All],14,0)</f>
        <v>1.806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28</v>
      </c>
      <c r="E116" s="2">
        <f>Tabela2256789101112131415[[#This Row],[PRODUZIDAS]]*VLOOKUP(Tabela2256789101112131415[[#This Row],[SKU]],Tabela24[#All],14,0)</f>
        <v>7.2127999999999997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85</v>
      </c>
      <c r="E120" s="2">
        <f>Tabela2256789101112131415[[#This Row],[PRODUZIDAS]]*VLOOKUP(Tabela2256789101112131415[[#This Row],[SKU]],Tabela24[#All],14,0)</f>
        <v>21.901666666666667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Tabela2256789101112131415[[#This Row],[PRODUZIDAS]]*VLOOKUP(Tabela2256789101112131415[[#This Row],[SKU]],Tabela24[#All],14,0)</f>
        <v>2.5766666666666667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>
        <v>10</v>
      </c>
      <c r="E142" s="2">
        <f>Tabela2256789101112131415[[#This Row],[PRODUZIDAS]]*VLOOKUP(Tabela2256789101112131415[[#This Row],[SKU]],Tabela24[#All],14,0)</f>
        <v>2.5766666666666667</v>
      </c>
    </row>
    <row r="143" spans="2:5" x14ac:dyDescent="0.25">
      <c r="B143" s="3" t="s">
        <v>276</v>
      </c>
      <c r="C143" s="3" t="s">
        <v>277</v>
      </c>
      <c r="D143" s="1">
        <v>17</v>
      </c>
      <c r="E143" s="2">
        <f>Tabela2256789101112131415[[#This Row],[PRODUZIDAS]]*VLOOKUP(Tabela2256789101112131415[[#This Row],[SKU]],Tabela24[#All],14,0)</f>
        <v>4.3803333333333327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196</v>
      </c>
      <c r="E193" s="2">
        <f>Tabela2256789101112131415[[#This Row],[PRODUZIDAS]]*VLOOKUP(Tabela2256789101112131415[[#This Row],[SKU]],Tabela24[#All],14,0)</f>
        <v>50.489599999999996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Tabela2256789101112131415[[#This Row],[PRODUZIDAS]]*VLOOKUP(Tabela2256789101112131415[[#This Row],[SKU]],Tabela24[#All],14,0)</f>
        <v>2.5760000000000001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20</v>
      </c>
      <c r="E208" s="2">
        <f>Tabela2256789101112131415[[#This Row],[PRODUZIDAS]]*VLOOKUP(Tabela2256789101112131415[[#This Row],[SKU]],Tabela24[#All],14,0)</f>
        <v>5.1533333333333333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15</v>
      </c>
      <c r="E225" s="2">
        <f>Tabela2256789101112131415[[#This Row],[PRODUZIDAS]]*VLOOKUP(Tabela2256789101112131415[[#This Row],[SKU]],Tabela24[#All],14,0)</f>
        <v>3.8657142857142861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>
        <v>8</v>
      </c>
      <c r="E234" s="2">
        <f>Tabela2256789101112131415[[#This Row],[PRODUZIDAS]]*VLOOKUP(Tabela2256789101112131415[[#This Row],[SKU]],Tabela24[#All],14,0)</f>
        <v>2.0617142857142858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>
        <v>11</v>
      </c>
      <c r="E422" s="2">
        <f>Tabela2256789101112131415[[#This Row],[PRODUZIDAS]]*VLOOKUP(Tabela2256789101112131415[[#This Row],[SKU]],Tabela24[#All],14,0)</f>
        <v>1.8333333333333335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36</v>
      </c>
      <c r="E569" s="2">
        <f>Tabela2256789101112131415[[#This Row],[PRODUZIDAS]]*VLOOKUP(Tabela2256789101112131415[[#This Row],[SKU]],Tabela24[#All],14,0)</f>
        <v>9.2759999999999998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133</v>
      </c>
      <c r="E593" s="2">
        <f>Tabela2256789101112131415[[#This Row],[PRODUZIDAS]]*VLOOKUP(Tabela2256789101112131415[[#This Row],[SKU]],Tabela24[#All],14,0)</f>
        <v>34.276000000000003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15</v>
      </c>
      <c r="E657" s="2">
        <f>Tabela2256789101112131415[[#This Row],[PRODUZIDAS]]*VLOOKUP(Tabela2256789101112131415[[#This Row],[SKU]],Tabela24[#All],14,0)</f>
        <v>3.8657142857142861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Tabela2256789101112131415[[#This Row],[PRODUZIDAS]]*VLOOKUP(Tabela2256789101112131415[[#This Row],[SKU]],Tabela24[#All],14,0)</f>
        <v>5.1542857142857148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2025-05-08T17:41:52Z</dcterms:modified>
</cp:coreProperties>
</file>