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9F80038E-88D0-417E-9091-2B83F2F62E7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<sst xmlns="http://schemas.openxmlformats.org/spreadsheetml/2006/main" count="26032" uniqueCount="1899">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</sst>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45782</v>
      </c>
      <c r="C2" s="31"/>
      <c r="D2" s="33">
        <f>SUM(Tabela15[VALOR])</f>
        <v>4884.6280340173525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209.13226641514183</v>
      </c>
      <c r="D7" s="26"/>
      <c r="E7" s="26">
        <f>Tabela15[[#This Row],[VALOR]]-Tabela15[[#This Row],[Custo Setor]]</f>
        <v>209.13226641514183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20.669329999999999</v>
      </c>
      <c r="D9" s="26"/>
      <c r="E9" s="26">
        <f>Tabela15[[#This Row],[VALOR]]-Tabela15[[#This Row],[Custo Setor]]</f>
        <v>20.669329999999999</v>
      </c>
    </row>
    <row r="10" spans="2:5" x14ac:dyDescent="0.25">
      <c r="B10" t="s">
        <v>1884</v>
      </c>
      <c r="C10" s="21">
        <f t="array" ref="C10">'4 - BARRADO'!G4</f>
        <v>784.78513506493505</v>
      </c>
      <c r="D10" s="26"/>
      <c r="E10" s="26">
        <f>Tabela15[[#This Row],[VALOR]]-Tabela15[[#This Row],[Custo Setor]]</f>
        <v>784.78513506493505</v>
      </c>
    </row>
    <row r="11" spans="2:5" x14ac:dyDescent="0.25">
      <c r="B11" t="s">
        <v>1886</v>
      </c>
      <c r="C11" s="21">
        <f t="array" ref="C11">'5 - EMENDA'!G4</f>
        <v>45.115000000000009</v>
      </c>
      <c r="D11" s="26"/>
      <c r="E11" s="26">
        <f>Tabela15[[#This Row],[VALOR]]-Tabela15[[#This Row],[Custo Setor]]</f>
        <v>45.115000000000009</v>
      </c>
    </row>
    <row r="12" spans="2:5" x14ac:dyDescent="0.25">
      <c r="B12" t="s">
        <v>1887</v>
      </c>
      <c r="C12" s="21">
        <f>'6 - OVERLOQUE'!G4</f>
        <v>2.2538181818181817</v>
      </c>
      <c r="D12" s="26"/>
      <c r="E12" s="26">
        <f>Tabela15[[#This Row],[VALOR]]-Tabela15[[#This Row],[Custo Setor]]</f>
        <v>2.2538181818181817</v>
      </c>
    </row>
    <row r="13" spans="2:5" x14ac:dyDescent="0.25">
      <c r="B13" t="s">
        <v>1888</v>
      </c>
      <c r="C13" s="21">
        <f t="array" ref="C13">'7 - PALETEIRA'!G4</f>
        <v>601.27407298136654</v>
      </c>
      <c r="D13" s="26"/>
      <c r="E13" s="26">
        <f>Tabela15[[#This Row],[VALOR]]-Tabela15[[#This Row],[Custo Setor]]</f>
        <v>601.27407298136654</v>
      </c>
    </row>
    <row r="14" spans="2:5" x14ac:dyDescent="0.25">
      <c r="B14" t="s">
        <v>1889</v>
      </c>
      <c r="C14" s="21">
        <f>'8 - ACABAMENTO'!G4</f>
        <v>892.36792289344555</v>
      </c>
      <c r="D14" s="26"/>
      <c r="E14" s="26">
        <f>Tabela15[[#This Row],[VALOR]]-Tabela15[[#This Row],[Custo Setor]]</f>
        <v>892.36792289344555</v>
      </c>
    </row>
    <row r="15" spans="2:5" x14ac:dyDescent="0.25">
      <c r="B15" t="s">
        <v>1890</v>
      </c>
      <c r="C15" s="21">
        <f t="array" ref="C15">'9 - FURO'!G4</f>
        <v>606.23864958947922</v>
      </c>
      <c r="D15" s="26"/>
      <c r="E15" s="26">
        <f>Tabela15[[#This Row],[VALOR]]-Tabela15[[#This Row],[Custo Setor]]</f>
        <v>606.23864958947922</v>
      </c>
    </row>
    <row r="16" spans="2:5" x14ac:dyDescent="0.25">
      <c r="B16" t="s">
        <v>1891</v>
      </c>
      <c r="C16" s="21">
        <f t="array" ref="C16">'10 - ILHOS'!G4</f>
        <v>983.19955132487109</v>
      </c>
      <c r="D16" s="26"/>
      <c r="E16" s="26">
        <f>Tabela15[[#This Row],[VALOR]]-Tabela15[[#This Row],[Custo Setor]]</f>
        <v>983.19955132487109</v>
      </c>
    </row>
    <row r="17" spans="2:5" x14ac:dyDescent="0.25">
      <c r="B17" t="s">
        <v>1892</v>
      </c>
      <c r="C17" s="21">
        <f t="array" ref="C17">'11 - DOBRA'!G4</f>
        <v>605.12096255424137</v>
      </c>
      <c r="D17" s="26"/>
      <c r="E17" s="26">
        <f>Tabela15[[#This Row],[VALOR]]-Tabela15[[#This Row],[Custo Setor]]</f>
        <v>605.12096255424137</v>
      </c>
    </row>
    <row r="18" spans="2:5" x14ac:dyDescent="0.25">
      <c r="B18" t="s">
        <v>1893</v>
      </c>
      <c r="C18" s="21">
        <f t="array" ref="C18">'12 - EMBALAGEM'!G4</f>
        <v>134.47132501205365</v>
      </c>
      <c r="D18" s="26"/>
      <c r="E18" s="26">
        <f>Tabela15[[#This Row],[VALOR]]-Tabela15[[#This Row],[Custo Setor]]</f>
        <v>134.47132501205365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4884.6280340173525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7" workbookViewId="0">
      <selection activeCell="D36" sqref="D3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209.13226641514183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25</v>
      </c>
      <c r="E24" s="2">
        <f>Tabela2[[#This Row],[PRODUZIDAS]]*VLOOKUP(Tabela2[[#This Row],[SKU]],Tabela24[#All],3,0)</f>
        <v>6.4383561643835616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>
        <v>1</v>
      </c>
      <c r="E35" s="2">
        <f>Tabela2[[#This Row],[PRODUZIDAS]]*VLOOKUP(Tabela2[[#This Row],[SKU]],Tabela24[#All],3,0)</f>
        <v>0.25753424657534246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Tabela2[[#This Row],[PRODUZIDAS]]*VLOOKUP(Tabela2[[#This Row],[SKU]],Tabela24[#All],3,0)</f>
        <v>5.4082191780821907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2</v>
      </c>
      <c r="E66" s="2">
        <f>Tabela2[[#This Row],[PRODUZIDAS]]*VLOOKUP(Tabela2[[#This Row],[SKU]],Tabela24[#All],3,0)</f>
        <v>0.54179999999999995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2</v>
      </c>
      <c r="E71" s="2">
        <f>Tabela2[[#This Row],[PRODUZIDAS]]*VLOOKUP(Tabela2[[#This Row],[SKU]],Tabela24[#All],3,0)</f>
        <v>0.54179999999999995</v>
      </c>
    </row>
    <row r="72" spans="2:5" x14ac:dyDescent="0.25">
      <c r="B72" s="3" t="s">
        <v>134</v>
      </c>
      <c r="C72" s="3" t="s">
        <v>135</v>
      </c>
      <c r="D72" s="1">
        <v>2</v>
      </c>
      <c r="E72" s="2">
        <f>Tabela2[[#This Row],[PRODUZIDAS]]*VLOOKUP(Tabela2[[#This Row],[SKU]],Tabela24[#All],3,0)</f>
        <v>0.54179999999999995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1</v>
      </c>
      <c r="E75" s="2">
        <f>Tabela2[[#This Row],[PRODUZIDAS]]*VLOOKUP(Tabela2[[#This Row],[SKU]],Tabela24[#All],3,0)</f>
        <v>0.27089999999999997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2</v>
      </c>
      <c r="E89" s="2">
        <f>Tabela2[[#This Row],[PRODUZIDAS]]*VLOOKUP(Tabela2[[#This Row],[SKU]],Tabela24[#All],3,0)</f>
        <v>0.54179999999999995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>
        <v>6</v>
      </c>
      <c r="E94" s="2">
        <f>Tabela2[[#This Row],[PRODUZIDAS]]*VLOOKUP(Tabela2[[#This Row],[SKU]],Tabela24[#All],3,0)</f>
        <v>1.6254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Tabela2[[#This Row],[PRODUZIDAS]]*VLOOKUP(Tabela2[[#This Row],[SKU]],Tabela24[#All],3,0)</f>
        <v>1.5455999999999999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201</v>
      </c>
      <c r="E144" s="2">
        <f>Tabela2[[#This Row],[PRODUZIDAS]]*VLOOKUP(Tabela2[[#This Row],[SKU]],Tabela24[#All],3,0)</f>
        <v>64.750714285714295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>
        <v>1</v>
      </c>
      <c r="E174" s="2">
        <f>Tabela2[[#This Row],[PRODUZIDAS]]*VLOOKUP(Tabela2[[#This Row],[SKU]],Tabela24[#All],3,0)</f>
        <v>0.32214285714285718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>
        <v>3</v>
      </c>
      <c r="E258" s="2">
        <f>Tabela2[[#This Row],[PRODUZIDAS]]*VLOOKUP(Tabela2[[#This Row],[SKU]],Tabela24[#All],3,0)</f>
        <v>1.1318048780487806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>
        <v>16</v>
      </c>
      <c r="E266" s="2">
        <f>Tabela2[[#This Row],[PRODUZIDAS]]*VLOOKUP(Tabela2[[#This Row],[SKU]],Tabela24[#All],3,0)</f>
        <v>6.1871999999999998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>
        <v>40</v>
      </c>
      <c r="E281" s="2">
        <f>Tabela2[[#This Row],[PRODUZIDAS]]*VLOOKUP(Tabela2[[#This Row],[SKU]],Tabela24[#All],3,0)</f>
        <v>32.879999999999995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>
        <v>1</v>
      </c>
      <c r="E313" s="2">
        <f>Tabela2[[#This Row],[PRODUZIDAS]]*VLOOKUP(Tabela2[[#This Row],[SKU]],Tabela24[#All],3,0)</f>
        <v>0.95454545454545447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>
        <v>2</v>
      </c>
      <c r="E358" s="2">
        <f>Tabela2[[#This Row],[PRODUZIDAS]]*VLOOKUP(Tabela2[[#This Row],[SKU]],Tabela24[#All],3,0)</f>
        <v>1.636363636363636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>
        <v>3</v>
      </c>
      <c r="E408" s="2">
        <f>Tabela2[[#This Row],[PRODUZIDAS]]*VLOOKUP(Tabela2[[#This Row],[SKU]],Tabela24[#All],3,0)</f>
        <v>2.407285714285714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>
        <v>50</v>
      </c>
      <c r="E627" s="2">
        <f>Tabela2[[#This Row],[PRODUZIDAS]]*VLOOKUP(Tabela2[[#This Row],[SKU]],Tabela24[#All],3,0)</f>
        <v>7.7279999999999989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>
        <v>300</v>
      </c>
      <c r="E630" s="2">
        <f>Tabela2[[#This Row],[PRODUZIDAS]]*VLOOKUP(Tabela2[[#This Row],[SKU]],Tabela24[#All],3,0)</f>
        <v>46.367999999999995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>
        <v>50</v>
      </c>
      <c r="E635" s="2">
        <f>Tabela2[[#This Row],[PRODUZIDAS]]*VLOOKUP(Tabela2[[#This Row],[SKU]],Tabela24[#All],3,0)</f>
        <v>7.7279999999999989</v>
      </c>
    </row>
    <row r="636" spans="2:5" x14ac:dyDescent="0.25">
      <c r="B636" s="3" t="s">
        <v>1262</v>
      </c>
      <c r="C636" s="3" t="s">
        <v>1263</v>
      </c>
      <c r="D636" s="1">
        <v>30</v>
      </c>
      <c r="E636" s="2">
        <f>Tabela2[[#This Row],[PRODUZIDAS]]*VLOOKUP(Tabela2[[#This Row],[SKU]],Tabela24[#All],3,0)</f>
        <v>9.6624999999999996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>
        <v>30</v>
      </c>
      <c r="E642" s="2">
        <f>Tabela2[[#This Row],[PRODUZIDAS]]*VLOOKUP(Tabela2[[#This Row],[SKU]],Tabela24[#All],3,0)</f>
        <v>9.6624999999999996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09" workbookViewId="0">
      <selection activeCell="D228" sqref="D22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20.669329999999999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>
        <v>45.83</v>
      </c>
      <c r="E227" s="2">
        <f>Tabela2256[[#This Row],[PRODUZIDAS]]*VLOOKUP(Tabela2256[[#This Row],[SKU]],Tabela24[#All],5,0)</f>
        <v>20.669329999999999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74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784.78513506493505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36.5</v>
      </c>
      <c r="E108" s="2">
        <f>Tabela22567[[#This Row],[PRODUZIDAS]]*VLOOKUP(Tabela22567[[#This Row],[SKU]],Tabela24[#All],6,0)</f>
        <v>42.310799999999993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87</v>
      </c>
      <c r="E144" s="2">
        <f>Tabela22567[[#This Row],[PRODUZIDAS]]*VLOOKUP(Tabela22567[[#This Row],[SKU]],Tabela24[#All],6,0)</f>
        <v>112.1057142857143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>
        <v>24.5</v>
      </c>
      <c r="E150" s="2">
        <f>Tabela22567[[#This Row],[PRODUZIDAS]]*VLOOKUP(Tabela22567[[#This Row],[SKU]],Tabela24[#All],6,0)</f>
        <v>31.570000000000004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154</v>
      </c>
      <c r="E192" s="2">
        <f>Tabela22567[[#This Row],[PRODUZIDAS]]*VLOOKUP(Tabela22567[[#This Row],[SKU]],Tabela24[#All],6,0)</f>
        <v>178.51679999999996</v>
      </c>
    </row>
    <row r="193" spans="2:5" x14ac:dyDescent="0.25">
      <c r="B193" s="3" t="s">
        <v>376</v>
      </c>
      <c r="C193" s="3" t="s">
        <v>377</v>
      </c>
      <c r="D193" s="1">
        <v>43</v>
      </c>
      <c r="E193" s="2">
        <f>Tabela22567[[#This Row],[PRODUZIDAS]]*VLOOKUP(Tabela22567[[#This Row],[SKU]],Tabela24[#All],6,0)</f>
        <v>49.84559999999999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Tabela22567[[#This Row],[PRODUZIDAS]]*VLOOKUP(Tabela22567[[#This Row],[SKU]],Tabela24[#All],6,0)</f>
        <v>57.959999999999987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30</v>
      </c>
      <c r="E200" s="2">
        <f>Tabela22567[[#This Row],[PRODUZIDAS]]*VLOOKUP(Tabela22567[[#This Row],[SKU]],Tabela24[#All],6,0)</f>
        <v>34.775999999999996</v>
      </c>
    </row>
    <row r="201" spans="2:5" x14ac:dyDescent="0.25">
      <c r="B201" s="3" t="s">
        <v>392</v>
      </c>
      <c r="C201" s="3" t="s">
        <v>393</v>
      </c>
      <c r="D201" s="1">
        <v>130</v>
      </c>
      <c r="E201" s="2">
        <f>Tabela22567[[#This Row],[PRODUZIDAS]]*VLOOKUP(Tabela22567[[#This Row],[SKU]],Tabela24[#All],6,0)</f>
        <v>150.69599999999997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>
        <v>20.5</v>
      </c>
      <c r="E208" s="2">
        <f>Tabela22567[[#This Row],[PRODUZIDAS]]*VLOOKUP(Tabela22567[[#This Row],[SKU]],Tabela24[#All],6,0)</f>
        <v>26.410833333333333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>
        <v>20</v>
      </c>
      <c r="E210" s="2">
        <f>Tabela22567[[#This Row],[PRODUZIDAS]]*VLOOKUP(Tabela22567[[#This Row],[SKU]],Tabela24[#All],6,0)</f>
        <v>25.766666666666666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24</v>
      </c>
      <c r="E230" s="2">
        <f>Tabela22567[[#This Row],[PRODUZIDAS]]*VLOOKUP(Tabela22567[[#This Row],[SKU]],Tabela24[#All],6,0)</f>
        <v>30.925714285714289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>
        <v>8.5</v>
      </c>
      <c r="E233" s="2">
        <f>Tabela22567[[#This Row],[PRODUZIDAS]]*VLOOKUP(Tabela22567[[#This Row],[SKU]],Tabela24[#All],6,0)</f>
        <v>10.952857142857145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>
        <v>11</v>
      </c>
      <c r="E252" s="2">
        <f>Tabela22567[[#This Row],[PRODUZIDAS]]*VLOOKUP(Tabela22567[[#This Row],[SKU]],Tabela24[#All],6,0)</f>
        <v>14.174285714285716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>
        <v>1</v>
      </c>
      <c r="E280" s="2">
        <f>Tabela22567[[#This Row],[PRODUZIDAS]]*VLOOKUP(Tabela22567[[#This Row],[SKU]],Tabela24[#All],6,0)</f>
        <v>1.7124999999999997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Tabela22567[[#This Row],[PRODUZIDAS]]*VLOOKUP(Tabela22567[[#This Row],[SKU]],Tabela24[#All],6,0)</f>
        <v>1.7045454545454544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5</v>
      </c>
      <c r="E297" s="2">
        <f>Tabela22567[[#This Row],[PRODUZIDAS]]*VLOOKUP(Tabela22567[[#This Row],[SKU]],Tabela24[#All],6,0)</f>
        <v>8.5227272727272716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2</v>
      </c>
      <c r="E345" s="2">
        <f>Tabela22567[[#This Row],[PRODUZIDAS]]*VLOOKUP(Tabela22567[[#This Row],[SKU]],Tabela24[#All],6,0)</f>
        <v>3.4249999999999994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>
        <v>2</v>
      </c>
      <c r="E361" s="2">
        <f>Tabela22567[[#This Row],[PRODUZIDAS]]*VLOOKUP(Tabela22567[[#This Row],[SKU]],Tabela24[#All],6,0)</f>
        <v>3.4090909090909087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topLeftCell="A177" workbookViewId="0">
      <selection activeCell="D187" sqref="D18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45.115000000000009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>
        <v>3</v>
      </c>
      <c r="E186" s="2">
        <f>Tabela225678[[#This Row],[PRODUZIDAS]]*VLOOKUP(Tabela225678[[#This Row],[SKU]],Tabela24[#All],7,0)</f>
        <v>9.6675000000000004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>
        <v>11</v>
      </c>
      <c r="E189" s="2">
        <f>Tabela225678[[#This Row],[PRODUZIDAS]]*VLOOKUP(Tabela225678[[#This Row],[SKU]],Tabela24[#All],7,0)</f>
        <v>35.447500000000005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73" workbookViewId="0">
      <selection activeCell="D298" sqref="D29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2.2538181818181817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Tabela2256789[[#This Row],[PRODUZIDAS]]*VLOOKUP(Tabela2256789[[#This Row],[SKU]],Tabela24[#All],8,0)</f>
        <v>0.47727272727272724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2</v>
      </c>
      <c r="E345" s="2">
        <f>Tabela2256789[[#This Row],[PRODUZIDAS]]*VLOOKUP(Tabela2256789[[#This Row],[SKU]],Tabela24[#All],8,0)</f>
        <v>0.82199999999999984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>
        <v>2</v>
      </c>
      <c r="E361" s="2">
        <f>Tabela2256789[[#This Row],[PRODUZIDAS]]*VLOOKUP(Tabela2256789[[#This Row],[SKU]],Tabela24[#All],8,0)</f>
        <v>0.95454545454545447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601.27407298136654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10</v>
      </c>
      <c r="E6" s="2">
        <f>Tabela225678910[[#This Row],[PRODUZIDAS]]*VLOOKUP(Tabela225678910[[#This Row],[SKU]],Tabela24[#All],9,0)</f>
        <v>4.0869565217391299</v>
      </c>
    </row>
    <row r="7" spans="2:9" x14ac:dyDescent="0.25">
      <c r="B7" s="3" t="s">
        <v>4</v>
      </c>
      <c r="C7" s="3" t="s">
        <v>5</v>
      </c>
      <c r="D7" s="1">
        <v>10</v>
      </c>
      <c r="E7" s="2">
        <f>Tabela225678910[[#This Row],[PRODUZIDAS]]*VLOOKUP(Tabela225678910[[#This Row],[SKU]],Tabela24[#All],9,0)</f>
        <v>4.0869565217391299</v>
      </c>
    </row>
    <row r="8" spans="2:9" x14ac:dyDescent="0.25">
      <c r="B8" s="3" t="s">
        <v>6</v>
      </c>
      <c r="C8" s="3" t="s">
        <v>7</v>
      </c>
      <c r="D8" s="1">
        <v>9.5</v>
      </c>
      <c r="E8" s="2">
        <f>Tabela225678910[[#This Row],[PRODUZIDAS]]*VLOOKUP(Tabela225678910[[#This Row],[SKU]],Tabela24[#All],9,0)</f>
        <v>3.882608695652173</v>
      </c>
    </row>
    <row r="9" spans="2:9" x14ac:dyDescent="0.25">
      <c r="B9" s="3" t="s">
        <v>8</v>
      </c>
      <c r="C9" s="3" t="s">
        <v>9</v>
      </c>
      <c r="D9" s="1">
        <v>10</v>
      </c>
      <c r="E9" s="2">
        <f>Tabela225678910[[#This Row],[PRODUZIDAS]]*VLOOKUP(Tabela225678910[[#This Row],[SKU]],Tabela24[#All],9,0)</f>
        <v>4.0869565217391299</v>
      </c>
    </row>
    <row r="10" spans="2:9" x14ac:dyDescent="0.25">
      <c r="B10" s="3" t="s">
        <v>10</v>
      </c>
      <c r="C10" s="3" t="s">
        <v>11</v>
      </c>
      <c r="D10" s="1">
        <v>2.5</v>
      </c>
      <c r="E10" s="2">
        <f>Tabela225678910[[#This Row],[PRODUZIDAS]]*VLOOKUP(Tabela225678910[[#This Row],[SKU]],Tabela24[#All],9,0)</f>
        <v>1.0217391304347825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>
        <v>36.5</v>
      </c>
      <c r="E13" s="2">
        <f>Tabela225678910[[#This Row],[PRODUZIDAS]]*VLOOKUP(Tabela225678910[[#This Row],[SKU]],Tabela24[#All],9,0)</f>
        <v>14.917391304347824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>
        <v>6</v>
      </c>
      <c r="E94" s="2">
        <f>Tabela225678910[[#This Row],[PRODUZIDAS]]*VLOOKUP(Tabela225678910[[#This Row],[SKU]],Tabela24[#All],9,0)</f>
        <v>4.4117999999999995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>
        <v>21.5</v>
      </c>
      <c r="E104" s="2">
        <f>Tabela225678910[[#This Row],[PRODUZIDAS]]*VLOOKUP(Tabela225678910[[#This Row],[SKU]],Tabela24[#All],9,0)</f>
        <v>15.808949999999996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Tabela225678910[[#This Row],[PRODUZIDAS]]*VLOOKUP(Tabela225678910[[#This Row],[SKU]],Tabela24[#All],9,0)</f>
        <v>6.44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Tabela225678910[[#This Row],[PRODUZIDAS]]*VLOOKUP(Tabela225678910[[#This Row],[SKU]],Tabela24[#All],9,0)</f>
        <v>32.200000000000003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>
        <v>2</v>
      </c>
      <c r="E377" s="2">
        <f>Tabela225678910[[#This Row],[PRODUZIDAS]]*VLOOKUP(Tabela225678910[[#This Row],[SKU]],Tabela24[#All],9,0)</f>
        <v>1.4999999999999998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220</v>
      </c>
      <c r="E628" s="2">
        <f>Tabela225678910[[#This Row],[PRODUZIDAS]]*VLOOKUP(Tabela225678910[[#This Row],[SKU]],Tabela24[#All],9,0)</f>
        <v>141.68</v>
      </c>
    </row>
    <row r="629" spans="2:5" x14ac:dyDescent="0.25">
      <c r="B629" s="3" t="s">
        <v>1248</v>
      </c>
      <c r="C629" s="3" t="s">
        <v>1249</v>
      </c>
      <c r="D629" s="1">
        <v>210</v>
      </c>
      <c r="E629" s="2">
        <f>Tabela225678910[[#This Row],[PRODUZIDAS]]*VLOOKUP(Tabela225678910[[#This Row],[SKU]],Tabela24[#All],9,0)</f>
        <v>135.24</v>
      </c>
    </row>
    <row r="630" spans="2:5" x14ac:dyDescent="0.25">
      <c r="B630" s="3" t="s">
        <v>1250</v>
      </c>
      <c r="C630" s="3" t="s">
        <v>1251</v>
      </c>
      <c r="D630" s="1">
        <v>50</v>
      </c>
      <c r="E630" s="2">
        <f>Tabela225678910[[#This Row],[PRODUZIDAS]]*VLOOKUP(Tabela225678910[[#This Row],[SKU]],Tabela24[#All],9,0)</f>
        <v>32.200000000000003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>
        <v>100</v>
      </c>
      <c r="E642" s="2">
        <f>Tabela225678910[[#This Row],[PRODUZIDAS]]*VLOOKUP(Tabela225678910[[#This Row],[SKU]],Tabela24[#All],9,0)</f>
        <v>96.625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>
        <v>100</v>
      </c>
      <c r="E657" s="2">
        <f>Tabela225678910[[#This Row],[PRODUZIDAS]]*VLOOKUP(Tabela225678910[[#This Row],[SKU]],Tabela24[#All],9,0)</f>
        <v>103.08571428571429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892.36792289344555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>
        <v>29.5</v>
      </c>
      <c r="E12" s="2">
        <f>Tabela22567891011[[#This Row],[PRODUZIDAS]]*VLOOKUP(Tabela22567891011[[#This Row],[SKU]],Tabela24[#All],10,0)</f>
        <v>12.056521739130432</v>
      </c>
    </row>
    <row r="13" spans="2:9" x14ac:dyDescent="0.25">
      <c r="B13" s="3" t="s">
        <v>16</v>
      </c>
      <c r="C13" s="3" t="s">
        <v>17</v>
      </c>
      <c r="D13" s="1">
        <v>77.5</v>
      </c>
      <c r="E13" s="2">
        <f>Tabela22567891011[[#This Row],[PRODUZIDAS]]*VLOOKUP(Tabela22567891011[[#This Row],[SKU]],Tabela24[#All],10,0)</f>
        <v>31.673913043478255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>
        <v>18</v>
      </c>
      <c r="E15" s="2">
        <f>Tabela22567891011[[#This Row],[PRODUZIDAS]]*VLOOKUP(Tabela22567891011[[#This Row],[SKU]],Tabela24[#All],10,0)</f>
        <v>7.3565217391304332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>
        <v>10</v>
      </c>
      <c r="E20" s="2">
        <f>Tabela22567891011[[#This Row],[PRODUZIDAS]]*VLOOKUP(Tabela22567891011[[#This Row],[SKU]],Tabela24[#All],10,0)</f>
        <v>4.0869565217391299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200</v>
      </c>
      <c r="E27" s="2">
        <f>Tabela22567891011[[#This Row],[PRODUZIDAS]]*VLOOKUP(Tabela22567891011[[#This Row],[SKU]],Tabela24[#All],10,0)</f>
        <v>128.76712328767124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>
        <v>21</v>
      </c>
      <c r="E62" s="2">
        <f>Tabela22567891011[[#This Row],[PRODUZIDAS]]*VLOOKUP(Tabela22567891011[[#This Row],[SKU]],Tabela24[#All],10,0)</f>
        <v>15.413424657534243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2.5</v>
      </c>
      <c r="E66" s="2">
        <f>Tabela22567891011[[#This Row],[PRODUZIDAS]]*VLOOKUP(Tabela22567891011[[#This Row],[SKU]],Tabela24[#All],10,0)</f>
        <v>1.9994999999999996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3</v>
      </c>
      <c r="E69" s="2">
        <f>Tabela22567891011[[#This Row],[PRODUZIDAS]]*VLOOKUP(Tabela22567891011[[#This Row],[SKU]],Tabela24[#All],10,0)</f>
        <v>2.3993999999999995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>
        <v>6</v>
      </c>
      <c r="E94" s="2">
        <f>Tabela22567891011[[#This Row],[PRODUZIDAS]]*VLOOKUP(Tabela22567891011[[#This Row],[SKU]],Tabela24[#All],10,0)</f>
        <v>4.7987999999999991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>
        <v>10.5</v>
      </c>
      <c r="E113" s="2">
        <f>Tabela22567891011[[#This Row],[PRODUZIDAS]]*VLOOKUP(Tabela22567891011[[#This Row],[SKU]],Tabela24[#All],10,0)</f>
        <v>6.7620000000000005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>
        <v>100</v>
      </c>
      <c r="E128" s="2">
        <f>Tabela22567891011[[#This Row],[PRODUZIDAS]]*VLOOKUP(Tabela22567891011[[#This Row],[SKU]],Tabela24[#All],10,0)</f>
        <v>90.183333333333309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>
        <v>171</v>
      </c>
      <c r="E152" s="2">
        <f>Tabela22567891011[[#This Row],[PRODUZIDAS]]*VLOOKUP(Tabela22567891011[[#This Row],[SKU]],Tabela24[#All],10,0)</f>
        <v>198.31114285714284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8.5</v>
      </c>
      <c r="E192" s="2">
        <f>Tabela22567891011[[#This Row],[PRODUZIDAS]]*VLOOKUP(Tabela22567891011[[#This Row],[SKU]],Tabela24[#All],10,0)</f>
        <v>5.4740000000000002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69</v>
      </c>
      <c r="E194" s="2">
        <f>Tabela22567891011[[#This Row],[PRODUZIDAS]]*VLOOKUP(Tabela22567891011[[#This Row],[SKU]],Tabela24[#All],10,0)</f>
        <v>44.436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38.5</v>
      </c>
      <c r="E197" s="2">
        <f>Tabela22567891011[[#This Row],[PRODUZIDAS]]*VLOOKUP(Tabela22567891011[[#This Row],[SKU]],Tabela24[#All],10,0)</f>
        <v>24.794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104</v>
      </c>
      <c r="E231" s="2">
        <f>Tabela22567891011[[#This Row],[PRODUZIDAS]]*VLOOKUP(Tabela22567891011[[#This Row],[SKU]],Tabela24[#All],10,0)</f>
        <v>120.61028571428571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>
        <v>82.5</v>
      </c>
      <c r="E562" s="2">
        <f>Tabela22567891011[[#This Row],[PRODUZIDAS]]*VLOOKUP(Tabela22567891011[[#This Row],[SKU]],Tabela24[#All],10,0)</f>
        <v>53.13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60.5</v>
      </c>
      <c r="E593" s="2">
        <f>Tabela22567891011[[#This Row],[PRODUZIDAS]]*VLOOKUP(Tabela22567891011[[#This Row],[SKU]],Tabela24[#All],10,0)</f>
        <v>70.162714285714287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60</v>
      </c>
      <c r="E628" s="2">
        <f>Tabela22567891011[[#This Row],[PRODUZIDAS]]*VLOOKUP(Tabela22567891011[[#This Row],[SKU]],Tabela24[#All],10,0)</f>
        <v>38.64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27</v>
      </c>
      <c r="E658" s="2">
        <f>Tabela22567891011[[#This Row],[PRODUZIDAS]]*VLOOKUP(Tabela22567891011[[#This Row],[SKU]],Tabela24[#All],10,0)</f>
        <v>31.312285714285714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606.23864958947922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10</v>
      </c>
      <c r="E6" s="2">
        <f>Tabela2256789101112[[#This Row],[PRODUZIDAS]]*VLOOKUP(Tabela2256789101112[[#This Row],[SKU]],Tabela24[#All],11,0)</f>
        <v>2.7246376811594204</v>
      </c>
    </row>
    <row r="7" spans="2:9" x14ac:dyDescent="0.25">
      <c r="B7" s="3" t="s">
        <v>4</v>
      </c>
      <c r="C7" s="3" t="s">
        <v>5</v>
      </c>
      <c r="D7" s="1">
        <v>10</v>
      </c>
      <c r="E7" s="2">
        <f>Tabela2256789101112[[#This Row],[PRODUZIDAS]]*VLOOKUP(Tabela2256789101112[[#This Row],[SKU]],Tabela24[#All],11,0)</f>
        <v>2.7246376811594204</v>
      </c>
    </row>
    <row r="8" spans="2:9" x14ac:dyDescent="0.25">
      <c r="B8" s="3" t="s">
        <v>6</v>
      </c>
      <c r="C8" s="3" t="s">
        <v>7</v>
      </c>
      <c r="D8" s="1">
        <v>9.5</v>
      </c>
      <c r="E8" s="2">
        <f>Tabela2256789101112[[#This Row],[PRODUZIDAS]]*VLOOKUP(Tabela2256789101112[[#This Row],[SKU]],Tabela24[#All],11,0)</f>
        <v>2.5884057971014491</v>
      </c>
    </row>
    <row r="9" spans="2:9" x14ac:dyDescent="0.25">
      <c r="B9" s="3" t="s">
        <v>8</v>
      </c>
      <c r="C9" s="3" t="s">
        <v>9</v>
      </c>
      <c r="D9" s="1">
        <v>10</v>
      </c>
      <c r="E9" s="2">
        <f>Tabela2256789101112[[#This Row],[PRODUZIDAS]]*VLOOKUP(Tabela2256789101112[[#This Row],[SKU]],Tabela24[#All],11,0)</f>
        <v>2.7246376811594204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86.5</v>
      </c>
      <c r="E13" s="2">
        <f>Tabela2256789101112[[#This Row],[PRODUZIDAS]]*VLOOKUP(Tabela2256789101112[[#This Row],[SKU]],Tabela24[#All],11,0)</f>
        <v>64.812318840579707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100</v>
      </c>
      <c r="E27" s="2">
        <f>Tabela2256789101112[[#This Row],[PRODUZIDAS]]*VLOOKUP(Tabela2256789101112[[#This Row],[SKU]],Tabela24[#All],11,0)</f>
        <v>77.260273972602718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>
        <v>20</v>
      </c>
      <c r="E48" s="2">
        <f>Tabela2256789101112[[#This Row],[PRODUZIDAS]]*VLOOKUP(Tabela2256789101112[[#This Row],[SKU]],Tabela24[#All],11,0)</f>
        <v>11.589041095890408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2.5</v>
      </c>
      <c r="E66" s="2">
        <f>Tabela2256789101112[[#This Row],[PRODUZIDAS]]*VLOOKUP(Tabela2256789101112[[#This Row],[SKU]],Tabela24[#All],11,0)</f>
        <v>2.0962499999999999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>
        <v>5</v>
      </c>
      <c r="E80" s="2">
        <f>Tabela2256789101112[[#This Row],[PRODUZIDAS]]*VLOOKUP(Tabela2256789101112[[#This Row],[SKU]],Tabela24[#All],11,0)</f>
        <v>4.1924999999999999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6</v>
      </c>
      <c r="E108" s="2">
        <f>Tabela2256789101112[[#This Row],[PRODUZIDAS]]*VLOOKUP(Tabela2256789101112[[#This Row],[SKU]],Tabela24[#All],11,0)</f>
        <v>3.9412799999999999</v>
      </c>
    </row>
    <row r="109" spans="2:5" x14ac:dyDescent="0.25">
      <c r="B109" s="3" t="s">
        <v>208</v>
      </c>
      <c r="C109" s="3" t="s">
        <v>209</v>
      </c>
      <c r="D109" s="1">
        <v>5</v>
      </c>
      <c r="E109" s="2">
        <f>Tabela2256789101112[[#This Row],[PRODUZIDAS]]*VLOOKUP(Tabela2256789101112[[#This Row],[SKU]],Tabela24[#All],11,0)</f>
        <v>3.2844000000000002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>
        <v>100</v>
      </c>
      <c r="E128" s="2">
        <f>Tabela2256789101112[[#This Row],[PRODUZIDAS]]*VLOOKUP(Tabela2256789101112[[#This Row],[SKU]],Tabela24[#All],11,0)</f>
        <v>70.85833333333332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70</v>
      </c>
      <c r="E152" s="2">
        <f>Tabela2256789101112[[#This Row],[PRODUZIDAS]]*VLOOKUP(Tabela2256789101112[[#This Row],[SKU]],Tabela24[#All],11,0)</f>
        <v>54.12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260</v>
      </c>
      <c r="E194" s="2">
        <f>Tabela2256789101112[[#This Row],[PRODUZIDAS]]*VLOOKUP(Tabela2256789101112[[#This Row],[SKU]],Tabela24[#All],11,0)</f>
        <v>170.78880000000001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82.5</v>
      </c>
      <c r="E197" s="2">
        <f>Tabela2256789101112[[#This Row],[PRODUZIDAS]]*VLOOKUP(Tabela2256789101112[[#This Row],[SKU]],Tabela24[#All],11,0)</f>
        <v>54.192599999999999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>
        <v>0.5</v>
      </c>
      <c r="E301" s="2">
        <f>Tabela2256789101112[[#This Row],[PRODUZIDAS]]*VLOOKUP(Tabela2256789101112[[#This Row],[SKU]],Tabela24[#All],11,0)</f>
        <v>0.23863636363636362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30.5</v>
      </c>
      <c r="E593" s="2">
        <f>Tabela2256789101112[[#This Row],[PRODUZIDAS]]*VLOOKUP(Tabela2256789101112[[#This Row],[SKU]],Tabela24[#All],11,0)</f>
        <v>23.580857142857141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>
        <v>83</v>
      </c>
      <c r="E632" s="2">
        <f>Tabela2256789101112[[#This Row],[PRODUZIDAS]]*VLOOKUP(Tabela2256789101112[[#This Row],[SKU]],Tabela24[#All],11,0)</f>
        <v>54.521039999999999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983.19955132487109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10</v>
      </c>
      <c r="E6" s="2">
        <f>Tabela225678910111213[[#This Row],[PRODUZIDAS]]*VLOOKUP(Tabela225678910111213[[#This Row],[SKU]],Tabela24[#All],12,0)</f>
        <v>4.7681159420289854</v>
      </c>
    </row>
    <row r="7" spans="2:9" x14ac:dyDescent="0.25">
      <c r="B7" s="3" t="s">
        <v>4</v>
      </c>
      <c r="C7" s="3" t="s">
        <v>5</v>
      </c>
      <c r="D7" s="1">
        <v>10</v>
      </c>
      <c r="E7" s="2">
        <f>Tabela225678910111213[[#This Row],[PRODUZIDAS]]*VLOOKUP(Tabela225678910111213[[#This Row],[SKU]],Tabela24[#All],12,0)</f>
        <v>4.7681159420289854</v>
      </c>
    </row>
    <row r="8" spans="2:9" x14ac:dyDescent="0.25">
      <c r="B8" s="3" t="s">
        <v>6</v>
      </c>
      <c r="C8" s="3" t="s">
        <v>7</v>
      </c>
      <c r="D8" s="1">
        <v>9.5</v>
      </c>
      <c r="E8" s="2">
        <f>Tabela225678910111213[[#This Row],[PRODUZIDAS]]*VLOOKUP(Tabela225678910111213[[#This Row],[SKU]],Tabela24[#All],12,0)</f>
        <v>4.5297101449275363</v>
      </c>
    </row>
    <row r="9" spans="2:9" x14ac:dyDescent="0.25">
      <c r="B9" s="3" t="s">
        <v>8</v>
      </c>
      <c r="C9" s="3" t="s">
        <v>9</v>
      </c>
      <c r="D9" s="1">
        <v>10</v>
      </c>
      <c r="E9" s="2">
        <f>Tabela225678910111213[[#This Row],[PRODUZIDAS]]*VLOOKUP(Tabela225678910111213[[#This Row],[SKU]],Tabela24[#All],12,0)</f>
        <v>4.7681159420289854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82</v>
      </c>
      <c r="E19" s="2">
        <f>Tabela225678910111213[[#This Row],[PRODUZIDAS]]*VLOOKUP(Tabela225678910111213[[#This Row],[SKU]],Tabela24[#All],12,0)</f>
        <v>94.953623188405786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>
        <v>3</v>
      </c>
      <c r="E61" s="2">
        <f>Tabela225678910111213[[#This Row],[PRODUZIDAS]]*VLOOKUP(Tabela225678910111213[[#This Row],[SKU]],Tabela24[#All],12,0)</f>
        <v>3.0904109589041093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Tabela225678910111213[[#This Row],[PRODUZIDAS]]*VLOOKUP(Tabela225678910111213[[#This Row],[SKU]],Tabela24[#All],12,0)</f>
        <v>20.602739726027398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2.5</v>
      </c>
      <c r="E66" s="2">
        <f>Tabela225678910111213[[#This Row],[PRODUZIDAS]]*VLOOKUP(Tabela225678910111213[[#This Row],[SKU]],Tabela24[#All],12,0)</f>
        <v>2.7412499999999995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Tabela225678910111213[[#This Row],[PRODUZIDAS]]*VLOOKUP(Tabela225678910111213[[#This Row],[SKU]],Tabela24[#All],12,0)</f>
        <v>6.5789999999999988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Tabela225678910111213[[#This Row],[PRODUZIDAS]]*VLOOKUP(Tabela225678910111213[[#This Row],[SKU]],Tabela24[#All],12,0)</f>
        <v>10.947999999999997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>
        <v>51</v>
      </c>
      <c r="E154" s="2">
        <f>Tabela225678910111213[[#This Row],[PRODUZIDAS]]*VLOOKUP(Tabela225678910111213[[#This Row],[SKU]],Tabela24[#All],12,0)</f>
        <v>55.859571428571421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388</v>
      </c>
      <c r="E194" s="2">
        <f>Tabela225678910111213[[#This Row],[PRODUZIDAS]]*VLOOKUP(Tabela225678910111213[[#This Row],[SKU]],Tabela24[#All],12,0)</f>
        <v>424.78239999999994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82.5</v>
      </c>
      <c r="E197" s="2">
        <f>Tabela225678910111213[[#This Row],[PRODUZIDAS]]*VLOOKUP(Tabela225678910111213[[#This Row],[SKU]],Tabela24[#All],12,0)</f>
        <v>90.320999999999984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>
        <v>13.5</v>
      </c>
      <c r="E225" s="2">
        <f>Tabela225678910111213[[#This Row],[PRODUZIDAS]]*VLOOKUP(Tabela225678910111213[[#This Row],[SKU]],Tabela24[#All],12,0)</f>
        <v>14.786357142857142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>
        <v>9</v>
      </c>
      <c r="E285" s="2">
        <f>Tabela225678910111213[[#This Row],[PRODUZIDAS]]*VLOOKUP(Tabela225678910111213[[#This Row],[SKU]],Tabela24[#All],12,0)</f>
        <v>8.0144999999999982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>
        <v>3</v>
      </c>
      <c r="E293" s="2">
        <f>Tabela225678910111213[[#This Row],[PRODUZIDAS]]*VLOOKUP(Tabela225678910111213[[#This Row],[SKU]],Tabela24[#All],12,0)</f>
        <v>2.6590909090909092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>
        <v>8</v>
      </c>
      <c r="E317" s="2">
        <f>Tabela225678910111213[[#This Row],[PRODUZIDAS]]*VLOOKUP(Tabela225678910111213[[#This Row],[SKU]],Tabela24[#All],12,0)</f>
        <v>8.1986666666666661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>
        <v>6</v>
      </c>
      <c r="E576" s="2">
        <f>Tabela225678910111213[[#This Row],[PRODUZIDAS]]*VLOOKUP(Tabela225678910111213[[#This Row],[SKU]],Tabela24[#All],12,0)</f>
        <v>5.4109999999999987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137.5</v>
      </c>
      <c r="E581" s="2">
        <f>Tabela225678910111213[[#This Row],[PRODUZIDAS]]*VLOOKUP(Tabela225678910111213[[#This Row],[SKU]],Tabela24[#All],12,0)</f>
        <v>124.0020833333333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83.5</v>
      </c>
      <c r="E632" s="2">
        <f>Tabela225678910111213[[#This Row],[PRODUZIDAS]]*VLOOKUP(Tabela225678910111213[[#This Row],[SKU]],Tabela24[#All],12,0)</f>
        <v>91.415799999999976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605.12096255424137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68</v>
      </c>
      <c r="E19" s="2">
        <f>Tabela22567891011121314[[#This Row],[PRODUZIDAS]]*VLOOKUP(Tabela22567891011121314[[#This Row],[SKU]],Tabela24[#All],13,0)</f>
        <v>83.373913043478268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77</v>
      </c>
      <c r="E24" s="2">
        <f>Tabela22567891011121314[[#This Row],[PRODUZIDAS]]*VLOOKUP(Tabela22567891011121314[[#This Row],[SKU]],Tabela24[#All],13,0)</f>
        <v>89.235616438356146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15</v>
      </c>
      <c r="E62" s="2">
        <f>Tabela22567891011121314[[#This Row],[PRODUZIDAS]]*VLOOKUP(Tabela22567891011121314[[#This Row],[SKU]],Tabela24[#All],13,0)</f>
        <v>17.383561643835613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2</v>
      </c>
      <c r="E66" s="2">
        <f>Tabela22567891011121314[[#This Row],[PRODUZIDAS]]*VLOOKUP(Tabela22567891011121314[[#This Row],[SKU]],Tabela24[#All],13,0)</f>
        <v>2.3219999999999996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Tabela22567891011121314[[#This Row],[PRODUZIDAS]]*VLOOKUP(Tabela22567891011121314[[#This Row],[SKU]],Tabela24[#All],13,0)</f>
        <v>6.9659999999999993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>
        <v>2</v>
      </c>
      <c r="E94" s="2">
        <f>Tabela22567891011121314[[#This Row],[PRODUZIDAS]]*VLOOKUP(Tabela22567891011121314[[#This Row],[SKU]],Tabela24[#All],13,0)</f>
        <v>2.3219999999999996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1</v>
      </c>
      <c r="E111" s="2">
        <f>Tabela22567891011121314[[#This Row],[PRODUZIDAS]]*VLOOKUP(Tabela22567891011121314[[#This Row],[SKU]],Tabela24[#All],13,0)</f>
        <v>1.1591999999999998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9</v>
      </c>
      <c r="E113" s="2">
        <f>Tabela22567891011121314[[#This Row],[PRODUZIDAS]]*VLOOKUP(Tabela22567891011121314[[#This Row],[SKU]],Tabela24[#All],13,0)</f>
        <v>10.432799999999999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1</v>
      </c>
      <c r="E123" s="2">
        <f>Tabela22567891011121314[[#This Row],[PRODUZIDAS]]*VLOOKUP(Tabela22567891011121314[[#This Row],[SKU]],Tabela24[#All],13,0)</f>
        <v>1.1594999999999998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>
        <v>10</v>
      </c>
      <c r="E145" s="2">
        <f>Tabela22567891011121314[[#This Row],[PRODUZIDAS]]*VLOOKUP(Tabela22567891011121314[[#This Row],[SKU]],Tabela24[#All],13,0)</f>
        <v>11.597142857142856</v>
      </c>
    </row>
    <row r="146" spans="2:5" x14ac:dyDescent="0.25">
      <c r="B146" s="3" t="s">
        <v>282</v>
      </c>
      <c r="C146" s="3" t="s">
        <v>283</v>
      </c>
      <c r="D146" s="1">
        <v>7</v>
      </c>
      <c r="E146" s="2">
        <f>Tabela22567891011121314[[#This Row],[PRODUZIDAS]]*VLOOKUP(Tabela22567891011121314[[#This Row],[SKU]],Tabela24[#All],13,0)</f>
        <v>8.1180000000000003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Tabela22567891011121314[[#This Row],[PRODUZIDAS]]*VLOOKUP(Tabela22567891011121314[[#This Row],[SKU]],Tabela24[#All],13,0)</f>
        <v>11.591999999999999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51</v>
      </c>
      <c r="E225" s="2">
        <f>Tabela22567891011121314[[#This Row],[PRODUZIDAS]]*VLOOKUP(Tabela22567891011121314[[#This Row],[SKU]],Tabela24[#All],13,0)</f>
        <v>59.145428571428567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7</v>
      </c>
      <c r="E230" s="2">
        <f>Tabela22567891011121314[[#This Row],[PRODUZIDAS]]*VLOOKUP(Tabela22567891011121314[[#This Row],[SKU]],Tabela24[#All],13,0)</f>
        <v>8.1180000000000003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7</v>
      </c>
      <c r="E233" s="2">
        <f>Tabela22567891011121314[[#This Row],[PRODUZIDAS]]*VLOOKUP(Tabela22567891011121314[[#This Row],[SKU]],Tabela24[#All],13,0)</f>
        <v>8.1180000000000003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>
        <v>6</v>
      </c>
      <c r="E576" s="2">
        <f>Tabela22567891011121314[[#This Row],[PRODUZIDAS]]*VLOOKUP(Tabela22567891011121314[[#This Row],[SKU]],Tabela24[#All],13,0)</f>
        <v>6.956999999999999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125</v>
      </c>
      <c r="E593" s="2">
        <f>Tabela22567891011121314[[#This Row],[PRODUZIDAS]]*VLOOKUP(Tabela22567891011121314[[#This Row],[SKU]],Tabela24[#All],13,0)</f>
        <v>144.96428571428572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86</v>
      </c>
      <c r="E626" s="2">
        <f>Tabela22567891011121314[[#This Row],[PRODUZIDAS]]*VLOOKUP(Tabela22567891011121314[[#This Row],[SKU]],Tabela24[#All],13,0)</f>
        <v>99.691199999999981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13</v>
      </c>
      <c r="E632" s="2">
        <f>Tabela22567891011121314[[#This Row],[PRODUZIDAS]]*VLOOKUP(Tabela22567891011121314[[#This Row],[SKU]],Tabela24[#All],13,0)</f>
        <v>15.069599999999998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15</v>
      </c>
      <c r="E660" s="2">
        <f>Tabela22567891011121314[[#This Row],[PRODUZIDAS]]*VLOOKUP(Tabela22567891011121314[[#This Row],[SKU]],Tabela24[#All],13,0)</f>
        <v>17.395714285714284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134.47132501205365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68</v>
      </c>
      <c r="E19" s="2">
        <f>Tabela2256789101112131415[[#This Row],[PRODUZIDAS]]*VLOOKUP(Tabela2256789101112131415[[#This Row],[SKU]],Tabela24[#All],14,0)</f>
        <v>18.527536231884056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77</v>
      </c>
      <c r="E24" s="2">
        <f>Tabela2256789101112131415[[#This Row],[PRODUZIDAS]]*VLOOKUP(Tabela2256789101112131415[[#This Row],[SKU]],Tabela24[#All],14,0)</f>
        <v>19.830136986301369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15</v>
      </c>
      <c r="E62" s="2">
        <f>Tabela2256789101112131415[[#This Row],[PRODUZIDAS]]*VLOOKUP(Tabela2256789101112131415[[#This Row],[SKU]],Tabela24[#All],14,0)</f>
        <v>3.8630136986301369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2</v>
      </c>
      <c r="E66" s="2">
        <f>Tabela2256789101112131415[[#This Row],[PRODUZIDAS]]*VLOOKUP(Tabela2256789101112131415[[#This Row],[SKU]],Tabela24[#All],14,0)</f>
        <v>0.51600000000000001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Tabela2256789101112131415[[#This Row],[PRODUZIDAS]]*VLOOKUP(Tabela2256789101112131415[[#This Row],[SKU]],Tabela24[#All],14,0)</f>
        <v>1.548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>
        <v>2</v>
      </c>
      <c r="E94" s="2">
        <f>Tabela2256789101112131415[[#This Row],[PRODUZIDAS]]*VLOOKUP(Tabela2256789101112131415[[#This Row],[SKU]],Tabela24[#All],14,0)</f>
        <v>0.51600000000000001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1</v>
      </c>
      <c r="E111" s="2">
        <f>Tabela2256789101112131415[[#This Row],[PRODUZIDAS]]*VLOOKUP(Tabela2256789101112131415[[#This Row],[SKU]],Tabela24[#All],14,0)</f>
        <v>0.2576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9</v>
      </c>
      <c r="E113" s="2">
        <f>Tabela2256789101112131415[[#This Row],[PRODUZIDAS]]*VLOOKUP(Tabela2256789101112131415[[#This Row],[SKU]],Tabela24[#All],14,0)</f>
        <v>2.3184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1</v>
      </c>
      <c r="E123" s="2">
        <f>Tabela2256789101112131415[[#This Row],[PRODUZIDAS]]*VLOOKUP(Tabela2256789101112131415[[#This Row],[SKU]],Tabela24[#All],14,0)</f>
        <v>0.25766666666666665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>
        <v>10</v>
      </c>
      <c r="E145" s="2">
        <f>Tabela2256789101112131415[[#This Row],[PRODUZIDAS]]*VLOOKUP(Tabela2256789101112131415[[#This Row],[SKU]],Tabela24[#All],14,0)</f>
        <v>2.5771428571428574</v>
      </c>
    </row>
    <row r="146" spans="2:5" x14ac:dyDescent="0.25">
      <c r="B146" s="3" t="s">
        <v>282</v>
      </c>
      <c r="C146" s="3" t="s">
        <v>283</v>
      </c>
      <c r="D146" s="1">
        <v>7</v>
      </c>
      <c r="E146" s="2">
        <f>Tabela2256789101112131415[[#This Row],[PRODUZIDAS]]*VLOOKUP(Tabela2256789101112131415[[#This Row],[SKU]],Tabela24[#All],14,0)</f>
        <v>1.804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Tabela2256789101112131415[[#This Row],[PRODUZIDAS]]*VLOOKUP(Tabela2256789101112131415[[#This Row],[SKU]],Tabela24[#All],14,0)</f>
        <v>2.5760000000000001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51</v>
      </c>
      <c r="E225" s="2">
        <f>Tabela2256789101112131415[[#This Row],[PRODUZIDAS]]*VLOOKUP(Tabela2256789101112131415[[#This Row],[SKU]],Tabela24[#All],14,0)</f>
        <v>13.143428571428572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7</v>
      </c>
      <c r="E230" s="2">
        <f>Tabela2256789101112131415[[#This Row],[PRODUZIDAS]]*VLOOKUP(Tabela2256789101112131415[[#This Row],[SKU]],Tabela24[#All],14,0)</f>
        <v>1.804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7</v>
      </c>
      <c r="E233" s="2">
        <f>Tabela2256789101112131415[[#This Row],[PRODUZIDAS]]*VLOOKUP(Tabela2256789101112131415[[#This Row],[SKU]],Tabela24[#All],14,0)</f>
        <v>1.804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>
        <v>6</v>
      </c>
      <c r="E576" s="2">
        <f>Tabela2256789101112131415[[#This Row],[PRODUZIDAS]]*VLOOKUP(Tabela2256789101112131415[[#This Row],[SKU]],Tabela24[#All],14,0)</f>
        <v>1.5459999999999998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125</v>
      </c>
      <c r="E593" s="2">
        <f>Tabela2256789101112131415[[#This Row],[PRODUZIDAS]]*VLOOKUP(Tabela2256789101112131415[[#This Row],[SKU]],Tabela24[#All],14,0)</f>
        <v>32.214285714285715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86</v>
      </c>
      <c r="E626" s="2">
        <f>Tabela2256789101112131415[[#This Row],[PRODUZIDAS]]*VLOOKUP(Tabela2256789101112131415[[#This Row],[SKU]],Tabela24[#All],14,0)</f>
        <v>22.153600000000001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13</v>
      </c>
      <c r="E632" s="2">
        <f>Tabela2256789101112131415[[#This Row],[PRODUZIDAS]]*VLOOKUP(Tabela2256789101112131415[[#This Row],[SKU]],Tabela24[#All],14,0)</f>
        <v>3.3487999999999998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15</v>
      </c>
      <c r="E660" s="2">
        <f>Tabela2256789101112131415[[#This Row],[PRODUZIDAS]]*VLOOKUP(Tabela2256789101112131415[[#This Row],[SKU]],Tabela24[#All],14,0)</f>
        <v>3.8657142857142861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2025-05-16T11:15:22Z</dcterms:modified>
</cp:coreProperties>
</file>