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1DAB866C-7AE5-4A9E-8BCE-9F275055ED68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<sst xmlns="http://schemas.openxmlformats.org/spreadsheetml/2006/main" count="26032" uniqueCount="1899">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</sst>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45783</v>
      </c>
      <c r="C2" s="31"/>
      <c r="D2" s="33">
        <f>SUM(Tabela15[VALOR])</f>
        <v>4417.8925029424263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218.53458264840185</v>
      </c>
      <c r="D7" s="26"/>
      <c r="E7" s="26">
        <f>Tabela15[[#This Row],[VALOR]]-Tabela15[[#This Row],[Custo Setor]]</f>
        <v>218.53458264840185</v>
      </c>
    </row>
    <row r="8" spans="2:5" x14ac:dyDescent="0.25">
      <c r="B8" t="s">
        <v>1883</v>
      </c>
      <c r="C8" s="21">
        <f t="array" ref="C8">'2 - CORTE VOIL'!G4</f>
        <v>99.949351428571404</v>
      </c>
      <c r="D8" s="26"/>
      <c r="E8" s="26">
        <f>Tabela15[[#This Row],[VALOR]]-Tabela15[[#This Row],[Custo Setor]]</f>
        <v>99.949351428571404</v>
      </c>
    </row>
    <row r="9" spans="2:5" x14ac:dyDescent="0.25">
      <c r="B9" t="s">
        <v>1885</v>
      </c>
      <c r="C9" s="21">
        <f t="array" ref="C9">'3 - BAINHA CONTINUA'!G4</f>
        <v>1.9319999999999999</v>
      </c>
      <c r="D9" s="26"/>
      <c r="E9" s="26">
        <f>Tabela15[[#This Row],[VALOR]]-Tabela15[[#This Row],[Custo Setor]]</f>
        <v>1.9319999999999999</v>
      </c>
    </row>
    <row r="10" spans="2:5" x14ac:dyDescent="0.25">
      <c r="B10" t="s">
        <v>1884</v>
      </c>
      <c r="C10" s="21">
        <f t="array" ref="C10">'4 - BARRADO'!G4</f>
        <v>516.58038787878786</v>
      </c>
      <c r="D10" s="26"/>
      <c r="E10" s="26">
        <f>Tabela15[[#This Row],[VALOR]]-Tabela15[[#This Row],[Custo Setor]]</f>
        <v>516.58038787878786</v>
      </c>
    </row>
    <row r="11" spans="2:5" x14ac:dyDescent="0.25">
      <c r="B11" t="s">
        <v>1886</v>
      </c>
      <c r="C11" s="21">
        <f t="array" ref="C11">'5 - EMENDA'!G4</f>
        <v>16.112500000000001</v>
      </c>
      <c r="D11" s="26"/>
      <c r="E11" s="26">
        <f>Tabela15[[#This Row],[VALOR]]-Tabela15[[#This Row],[Custo Setor]]</f>
        <v>16.112500000000001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529.50932975036983</v>
      </c>
      <c r="D13" s="26"/>
      <c r="E13" s="26">
        <f>Tabela15[[#This Row],[VALOR]]-Tabela15[[#This Row],[Custo Setor]]</f>
        <v>529.50932975036983</v>
      </c>
    </row>
    <row r="14" spans="2:5" x14ac:dyDescent="0.25">
      <c r="B14" t="s">
        <v>1889</v>
      </c>
      <c r="C14" s="21">
        <f>'8 - ACABAMENTO'!G4</f>
        <v>908.35648832832157</v>
      </c>
      <c r="D14" s="26"/>
      <c r="E14" s="26">
        <f>Tabela15[[#This Row],[VALOR]]-Tabela15[[#This Row],[Custo Setor]]</f>
        <v>908.35648832832157</v>
      </c>
    </row>
    <row r="15" spans="2:5" x14ac:dyDescent="0.25">
      <c r="B15" t="s">
        <v>1890</v>
      </c>
      <c r="C15" s="21">
        <f t="array" ref="C15">'9 - FURO'!G4</f>
        <v>482.83843485029217</v>
      </c>
      <c r="D15" s="26"/>
      <c r="E15" s="26">
        <f>Tabela15[[#This Row],[VALOR]]-Tabela15[[#This Row],[Custo Setor]]</f>
        <v>482.83843485029217</v>
      </c>
    </row>
    <row r="16" spans="2:5" x14ac:dyDescent="0.25">
      <c r="B16" t="s">
        <v>1891</v>
      </c>
      <c r="C16" s="21">
        <f t="array" ref="C16">'10 - ILHOS'!G4</f>
        <v>503.36054238310243</v>
      </c>
      <c r="D16" s="26"/>
      <c r="E16" s="26">
        <f>Tabela15[[#This Row],[VALOR]]-Tabela15[[#This Row],[Custo Setor]]</f>
        <v>503.36054238310243</v>
      </c>
    </row>
    <row r="17" spans="2:5" x14ac:dyDescent="0.25">
      <c r="B17" t="s">
        <v>1892</v>
      </c>
      <c r="C17" s="21">
        <f t="array" ref="C17">'11 - DOBRA'!G4</f>
        <v>933.31545191556506</v>
      </c>
      <c r="D17" s="26"/>
      <c r="E17" s="26">
        <f>Tabela15[[#This Row],[VALOR]]-Tabela15[[#This Row],[Custo Setor]]</f>
        <v>933.31545191556506</v>
      </c>
    </row>
    <row r="18" spans="2:5" x14ac:dyDescent="0.25">
      <c r="B18" t="s">
        <v>1893</v>
      </c>
      <c r="C18" s="21">
        <f t="array" ref="C18">'12 - EMBALAGEM'!G4</f>
        <v>207.40343375901446</v>
      </c>
      <c r="D18" s="26"/>
      <c r="E18" s="26">
        <f>Tabela15[[#This Row],[VALOR]]-Tabela15[[#This Row],[Custo Setor]]</f>
        <v>207.40343375901446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4417.8925029424263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8" workbookViewId="0">
      <selection activeCell="D62" sqref="D62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218.53458264840185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>
        <v>102</v>
      </c>
      <c r="E24" s="2">
        <f>Tabela2[[#This Row],[PRODUZIDAS]]*VLOOKUP(Tabela2[[#This Row],[SKU]],Tabela24[#All],3,0)</f>
        <v>26.268493150684932</v>
      </c>
    </row>
    <row r="25" spans="2:5" x14ac:dyDescent="0.25">
      <c r="B25" s="3" t="s">
        <v>40</v>
      </c>
      <c r="C25" s="3" t="s">
        <v>41</v>
      </c>
      <c r="D25" s="1">
        <v>52</v>
      </c>
      <c r="E25" s="2">
        <f>Tabela2[[#This Row],[PRODUZIDAS]]*VLOOKUP(Tabela2[[#This Row],[SKU]],Tabela24[#All],3,0)</f>
        <v>13.391780821917807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>
        <v>50</v>
      </c>
      <c r="E29" s="2">
        <f>Tabela2[[#This Row],[PRODUZIDAS]]*VLOOKUP(Tabela2[[#This Row],[SKU]],Tabela24[#All],3,0)</f>
        <v>12.876712328767123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>
        <v>50</v>
      </c>
      <c r="E34" s="2">
        <f>Tabela2[[#This Row],[PRODUZIDAS]]*VLOOKUP(Tabela2[[#This Row],[SKU]],Tabela24[#All],3,0)</f>
        <v>12.876712328767123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>
        <v>52</v>
      </c>
      <c r="E53" s="2">
        <f>Tabela2[[#This Row],[PRODUZIDAS]]*VLOOKUP(Tabela2[[#This Row],[SKU]],Tabela24[#All],3,0)</f>
        <v>14.061369863013697</v>
      </c>
    </row>
    <row r="54" spans="2:5" x14ac:dyDescent="0.25">
      <c r="B54" s="3" t="s">
        <v>98</v>
      </c>
      <c r="C54" s="3" t="s">
        <v>99</v>
      </c>
      <c r="D54" s="1">
        <v>26</v>
      </c>
      <c r="E54" s="2">
        <f>Tabela2[[#This Row],[PRODUZIDAS]]*VLOOKUP(Tabela2[[#This Row],[SKU]],Tabela24[#All],3,0)</f>
        <v>7.0306849315068485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>
        <v>100</v>
      </c>
      <c r="E61" s="2">
        <f>Tabela2[[#This Row],[PRODUZIDAS]]*VLOOKUP(Tabela2[[#This Row],[SKU]],Tabela24[#All],3,0)</f>
        <v>27.041095890410954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52</v>
      </c>
      <c r="E67" s="2">
        <f>Tabela2[[#This Row],[PRODUZIDAS]]*VLOOKUP(Tabela2[[#This Row],[SKU]],Tabela24[#All],3,0)</f>
        <v>14.086799999999998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1</v>
      </c>
      <c r="E71" s="2">
        <f>Tabela2[[#This Row],[PRODUZIDAS]]*VLOOKUP(Tabela2[[#This Row],[SKU]],Tabela24[#All],3,0)</f>
        <v>0.27089999999999997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>
        <v>25</v>
      </c>
      <c r="E80" s="2">
        <f>Tabela2[[#This Row],[PRODUZIDAS]]*VLOOKUP(Tabela2[[#This Row],[SKU]],Tabela24[#All],3,0)</f>
        <v>6.7724999999999991</v>
      </c>
    </row>
    <row r="81" spans="2:5" x14ac:dyDescent="0.25">
      <c r="B81" s="3" t="s">
        <v>152</v>
      </c>
      <c r="C81" s="3" t="s">
        <v>153</v>
      </c>
      <c r="D81" s="1">
        <v>15</v>
      </c>
      <c r="E81" s="2">
        <f>Tabela2[[#This Row],[PRODUZIDAS]]*VLOOKUP(Tabela2[[#This Row],[SKU]],Tabela24[#All],3,0)</f>
        <v>4.0634999999999994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>
        <v>15</v>
      </c>
      <c r="E85" s="2">
        <f>Tabela2[[#This Row],[PRODUZIDAS]]*VLOOKUP(Tabela2[[#This Row],[SKU]],Tabela24[#All],3,0)</f>
        <v>4.0634999999999994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>
        <v>1</v>
      </c>
      <c r="E89" s="2">
        <f>Tabela2[[#This Row],[PRODUZIDAS]]*VLOOKUP(Tabela2[[#This Row],[SKU]],Tabela24[#All],3,0)</f>
        <v>0.27089999999999997</v>
      </c>
    </row>
    <row r="90" spans="2:5" x14ac:dyDescent="0.25">
      <c r="B90" s="3" t="s">
        <v>170</v>
      </c>
      <c r="C90" s="3" t="s">
        <v>171</v>
      </c>
      <c r="D90" s="1">
        <v>15</v>
      </c>
      <c r="E90" s="2">
        <f>Tabela2[[#This Row],[PRODUZIDAS]]*VLOOKUP(Tabela2[[#This Row],[SKU]],Tabela24[#All],3,0)</f>
        <v>4.0634999999999994</v>
      </c>
    </row>
    <row r="91" spans="2:5" x14ac:dyDescent="0.25">
      <c r="B91" s="3" t="s">
        <v>172</v>
      </c>
      <c r="C91" s="3" t="s">
        <v>173</v>
      </c>
      <c r="D91" s="1">
        <v>2</v>
      </c>
      <c r="E91" s="2">
        <f>Tabela2[[#This Row],[PRODUZIDAS]]*VLOOKUP(Tabela2[[#This Row],[SKU]],Tabela24[#All],3,0)</f>
        <v>0.54179999999999995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>
        <v>50</v>
      </c>
      <c r="E134" s="2">
        <f>Tabela2[[#This Row],[PRODUZIDAS]]*VLOOKUP(Tabela2[[#This Row],[SKU]],Tabela24[#All],3,0)</f>
        <v>16.104166666666668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>
        <v>2</v>
      </c>
      <c r="E205" s="2">
        <f>Tabela2[[#This Row],[PRODUZIDAS]]*VLOOKUP(Tabela2[[#This Row],[SKU]],Tabela24[#All],3,0)</f>
        <v>0.64416666666666667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>
        <v>100</v>
      </c>
      <c r="E634" s="2">
        <f>Tabela2[[#This Row],[PRODUZIDAS]]*VLOOKUP(Tabela2[[#This Row],[SKU]],Tabela24[#All],3,0)</f>
        <v>15.455999999999998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>
        <v>120</v>
      </c>
      <c r="E640" s="2">
        <f>Tabela2[[#This Row],[PRODUZIDAS]]*VLOOKUP(Tabela2[[#This Row],[SKU]],Tabela24[#All],3,0)</f>
        <v>38.65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29" workbookViewId="0">
      <selection activeCell="D145" sqref="D1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99.949351428571404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6.5</v>
      </c>
      <c r="E108" s="2">
        <f>Tabela225[[#This Row],[PRODUZIDAS]]*VLOOKUP(Tabela225[[#This Row],[SKU]],Tabela24[#All],4,0)</f>
        <v>3.5162399999999998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>
        <v>18.5</v>
      </c>
      <c r="E110" s="2">
        <f>Tabela225[[#This Row],[PRODUZIDAS]]*VLOOKUP(Tabela225[[#This Row],[SKU]],Tabela24[#All],4,0)</f>
        <v>10.007759999999999</v>
      </c>
    </row>
    <row r="111" spans="2:5" x14ac:dyDescent="0.25">
      <c r="B111" s="3" t="s">
        <v>212</v>
      </c>
      <c r="C111" s="3" t="s">
        <v>213</v>
      </c>
      <c r="D111" s="1">
        <v>1</v>
      </c>
      <c r="E111" s="2">
        <f>Tabela225[[#This Row],[PRODUZIDAS]]*VLOOKUP(Tabela225[[#This Row],[SKU]],Tabela24[#All],4,0)</f>
        <v>0.54096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>
        <v>1</v>
      </c>
      <c r="E116" s="2">
        <f>Tabela225[[#This Row],[PRODUZIDAS]]*VLOOKUP(Tabela225[[#This Row],[SKU]],Tabela24[#All],4,0)</f>
        <v>0.54096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>
        <v>1</v>
      </c>
      <c r="E120" s="2">
        <f>Tabela225[[#This Row],[PRODUZIDAS]]*VLOOKUP(Tabela225[[#This Row],[SKU]],Tabela24[#All],4,0)</f>
        <v>0.92759999999999987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>
        <v>1</v>
      </c>
      <c r="E122" s="2">
        <f>Tabela225[[#This Row],[PRODUZIDAS]]*VLOOKUP(Tabela225[[#This Row],[SKU]],Tabela24[#All],4,0)</f>
        <v>0.92759999999999987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>
        <v>3</v>
      </c>
      <c r="E132" s="2">
        <f>Tabela225[[#This Row],[PRODUZIDAS]]*VLOOKUP(Tabela225[[#This Row],[SKU]],Tabela24[#All],4,0)</f>
        <v>2.7827999999999995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>
        <v>1.5</v>
      </c>
      <c r="E134" s="2">
        <f>Tabela225[[#This Row],[PRODUZIDAS]]*VLOOKUP(Tabela225[[#This Row],[SKU]],Tabela24[#All],4,0)</f>
        <v>1.3913999999999997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>
        <v>2</v>
      </c>
      <c r="E144" s="2">
        <f>Tabela225[[#This Row],[PRODUZIDAS]]*VLOOKUP(Tabela225[[#This Row],[SKU]],Tabela24[#All],4,0)</f>
        <v>2.9637142857142855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>
        <v>3.5</v>
      </c>
      <c r="E146" s="2">
        <f>Tabela225[[#This Row],[PRODUZIDAS]]*VLOOKUP(Tabela225[[#This Row],[SKU]],Tabela24[#All],4,0)</f>
        <v>5.1864999999999997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4.5</v>
      </c>
      <c r="E192" s="2">
        <f>Tabela225[[#This Row],[PRODUZIDAS]]*VLOOKUP(Tabela225[[#This Row],[SKU]],Tabela24[#All],4,0)</f>
        <v>2.43432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7.5</v>
      </c>
      <c r="E194" s="2">
        <f>Tabela225[[#This Row],[PRODUZIDAS]]*VLOOKUP(Tabela225[[#This Row],[SKU]],Tabela24[#All],4,0)</f>
        <v>4.0571999999999999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>
        <v>2</v>
      </c>
      <c r="E197" s="2">
        <f>Tabela225[[#This Row],[PRODUZIDAS]]*VLOOKUP(Tabela225[[#This Row],[SKU]],Tabela24[#All],4,0)</f>
        <v>1.08192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>
        <v>2.5</v>
      </c>
      <c r="E199" s="2">
        <f>Tabela225[[#This Row],[PRODUZIDAS]]*VLOOKUP(Tabela225[[#This Row],[SKU]],Tabela24[#All],4,0)</f>
        <v>1.3524</v>
      </c>
    </row>
    <row r="200" spans="2:5" x14ac:dyDescent="0.25">
      <c r="B200" s="3" t="s">
        <v>390</v>
      </c>
      <c r="C200" s="3" t="s">
        <v>391</v>
      </c>
      <c r="D200" s="1">
        <v>2.5</v>
      </c>
      <c r="E200" s="2">
        <f>Tabela225[[#This Row],[PRODUZIDAS]]*VLOOKUP(Tabela225[[#This Row],[SKU]],Tabela24[#All],4,0)</f>
        <v>1.3524</v>
      </c>
    </row>
    <row r="201" spans="2:5" x14ac:dyDescent="0.25">
      <c r="B201" s="3" t="s">
        <v>392</v>
      </c>
      <c r="C201" s="3" t="s">
        <v>393</v>
      </c>
      <c r="D201" s="1">
        <v>7</v>
      </c>
      <c r="E201" s="2">
        <f>Tabela225[[#This Row],[PRODUZIDAS]]*VLOOKUP(Tabela225[[#This Row],[SKU]],Tabela24[#All],4,0)</f>
        <v>3.7867199999999999</v>
      </c>
    </row>
    <row r="202" spans="2:5" x14ac:dyDescent="0.25">
      <c r="B202" s="3" t="s">
        <v>394</v>
      </c>
      <c r="C202" s="3" t="s">
        <v>395</v>
      </c>
      <c r="D202" s="1">
        <v>2.5</v>
      </c>
      <c r="E202" s="2">
        <f>Tabela225[[#This Row],[PRODUZIDAS]]*VLOOKUP(Tabela225[[#This Row],[SKU]],Tabela24[#All],4,0)</f>
        <v>1.3524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>
        <v>1.5</v>
      </c>
      <c r="E204" s="2">
        <f>Tabela225[[#This Row],[PRODUZIDAS]]*VLOOKUP(Tabela225[[#This Row],[SKU]],Tabela24[#All],4,0)</f>
        <v>1.3913999999999997</v>
      </c>
    </row>
    <row r="205" spans="2:5" x14ac:dyDescent="0.25">
      <c r="B205" s="3" t="s">
        <v>400</v>
      </c>
      <c r="C205" s="3" t="s">
        <v>401</v>
      </c>
      <c r="D205" s="1">
        <v>56</v>
      </c>
      <c r="E205" s="2">
        <f>Tabela225[[#This Row],[PRODUZIDAS]]*VLOOKUP(Tabela225[[#This Row],[SKU]],Tabela24[#All],4,0)</f>
        <v>51.945599999999992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>
        <v>1</v>
      </c>
      <c r="E215" s="2">
        <f>Tabela225[[#This Row],[PRODUZIDAS]]*VLOOKUP(Tabela225[[#This Row],[SKU]],Tabela24[#All],4,0)</f>
        <v>0.92759999999999987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>
        <v>1</v>
      </c>
      <c r="E233" s="2">
        <f>Tabela225[[#This Row],[PRODUZIDAS]]*VLOOKUP(Tabela225[[#This Row],[SKU]],Tabela24[#All],4,0)</f>
        <v>1.4818571428571428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85" workbookViewId="0">
      <selection activeCell="D195" sqref="D19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1.9319999999999999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>
        <v>15</v>
      </c>
      <c r="E194" s="2">
        <f>Tabela2256[[#This Row],[PRODUZIDAS]]*VLOOKUP(Tabela2256[[#This Row],[SKU]],Tabela24[#All],5,0)</f>
        <v>1.9319999999999999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77" workbookViewId="0">
      <selection activeCell="D200" sqref="D20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516.58038787878786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36</v>
      </c>
      <c r="E108" s="2">
        <f>Tabela22567[[#This Row],[PRODUZIDAS]]*VLOOKUP(Tabela22567[[#This Row],[SKU]],Tabela24[#All],6,0)</f>
        <v>41.731199999999994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18.5</v>
      </c>
      <c r="E110" s="2">
        <f>Tabela22567[[#This Row],[PRODUZIDAS]]*VLOOKUP(Tabela22567[[#This Row],[SKU]],Tabela24[#All],6,0)</f>
        <v>21.445199999999996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>
        <v>2.5</v>
      </c>
      <c r="E120" s="2">
        <f>Tabela22567[[#This Row],[PRODUZIDAS]]*VLOOKUP(Tabela22567[[#This Row],[SKU]],Tabela24[#All],6,0)</f>
        <v>3.2208333333333332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101.5</v>
      </c>
      <c r="E192" s="2">
        <f>Tabela22567[[#This Row],[PRODUZIDAS]]*VLOOKUP(Tabela22567[[#This Row],[SKU]],Tabela24[#All],6,0)</f>
        <v>117.65879999999999</v>
      </c>
    </row>
    <row r="193" spans="2:5" x14ac:dyDescent="0.25">
      <c r="B193" s="3" t="s">
        <v>376</v>
      </c>
      <c r="C193" s="3" t="s">
        <v>377</v>
      </c>
      <c r="D193" s="1">
        <v>10.5</v>
      </c>
      <c r="E193" s="2">
        <f>Tabela22567[[#This Row],[PRODUZIDAS]]*VLOOKUP(Tabela22567[[#This Row],[SKU]],Tabela24[#All],6,0)</f>
        <v>12.171599999999998</v>
      </c>
    </row>
    <row r="194" spans="2:5" x14ac:dyDescent="0.25">
      <c r="B194" s="3" t="s">
        <v>378</v>
      </c>
      <c r="C194" s="3" t="s">
        <v>379</v>
      </c>
      <c r="D194" s="1">
        <v>70</v>
      </c>
      <c r="E194" s="2">
        <f>Tabela22567[[#This Row],[PRODUZIDAS]]*VLOOKUP(Tabela22567[[#This Row],[SKU]],Tabela24[#All],6,0)</f>
        <v>81.143999999999991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60</v>
      </c>
      <c r="E197" s="2">
        <f>Tabela22567[[#This Row],[PRODUZIDAS]]*VLOOKUP(Tabela22567[[#This Row],[SKU]],Tabela24[#All],6,0)</f>
        <v>69.551999999999992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>
        <v>40</v>
      </c>
      <c r="E199" s="2">
        <f>Tabela22567[[#This Row],[PRODUZIDAS]]*VLOOKUP(Tabela22567[[#This Row],[SKU]],Tabela24[#All],6,0)</f>
        <v>46.367999999999995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>
        <v>30</v>
      </c>
      <c r="E201" s="2">
        <f>Tabela22567[[#This Row],[PRODUZIDAS]]*VLOOKUP(Tabela22567[[#This Row],[SKU]],Tabela24[#All],6,0)</f>
        <v>34.775999999999996</v>
      </c>
    </row>
    <row r="202" spans="2:5" x14ac:dyDescent="0.25">
      <c r="B202" s="3" t="s">
        <v>394</v>
      </c>
      <c r="C202" s="3" t="s">
        <v>395</v>
      </c>
      <c r="D202" s="1">
        <v>44</v>
      </c>
      <c r="E202" s="2">
        <f>Tabela22567[[#This Row],[PRODUZIDAS]]*VLOOKUP(Tabela22567[[#This Row],[SKU]],Tabela24[#All],6,0)</f>
        <v>51.004799999999989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>
        <v>1</v>
      </c>
      <c r="E280" s="2">
        <f>Tabela22567[[#This Row],[PRODUZIDAS]]*VLOOKUP(Tabela22567[[#This Row],[SKU]],Tabela24[#All],6,0)</f>
        <v>1.7124999999999997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Tabela22567[[#This Row],[PRODUZIDAS]]*VLOOKUP(Tabela22567[[#This Row],[SKU]],Tabela24[#All],6,0)</f>
        <v>1.7045454545454544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>
        <v>20</v>
      </c>
      <c r="E295" s="2">
        <f>Tabela22567[[#This Row],[PRODUZIDAS]]*VLOOKUP(Tabela22567[[#This Row],[SKU]],Tabela24[#All],6,0)</f>
        <v>34.090909090909086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topLeftCell="A185" workbookViewId="0">
      <selection activeCell="D190" sqref="D19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16.112500000000001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>
        <v>5</v>
      </c>
      <c r="E189" s="2">
        <f>Tabela225678[[#This Row],[PRODUZIDAS]]*VLOOKUP(Tabela225678[[#This Row],[SKU]],Tabela24[#All],7,0)</f>
        <v>16.112500000000001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24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529.50932975036983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85</v>
      </c>
      <c r="E24" s="2">
        <f>Tabela225678910[[#This Row],[PRODUZIDAS]]*VLOOKUP(Tabela225678910[[#This Row],[SKU]],Tabela24[#All],9,0)</f>
        <v>43.780821917808218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Tabela225678910[[#This Row],[PRODUZIDAS]]*VLOOKUP(Tabela225678910[[#This Row],[SKU]],Tabela24[#All],9,0)</f>
        <v>6.6958904109589046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>
        <v>27</v>
      </c>
      <c r="E71" s="2">
        <f>Tabela225678910[[#This Row],[PRODUZIDAS]]*VLOOKUP(Tabela225678910[[#This Row],[SKU]],Tabela24[#All],9,0)</f>
        <v>19.853099999999994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20</v>
      </c>
      <c r="E74" s="2">
        <f>Tabela225678910[[#This Row],[PRODUZIDAS]]*VLOOKUP(Tabela225678910[[#This Row],[SKU]],Tabela24[#All],9,0)</f>
        <v>14.705999999999996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>
        <v>50</v>
      </c>
      <c r="E115" s="2">
        <f>Tabela225678910[[#This Row],[PRODUZIDAS]]*VLOOKUP(Tabela225678910[[#This Row],[SKU]],Tabela24[#All],9,0)</f>
        <v>32.200000000000003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80</v>
      </c>
      <c r="E132" s="2">
        <f>Tabela225678910[[#This Row],[PRODUZIDAS]]*VLOOKUP(Tabela225678910[[#This Row],[SKU]],Tabela24[#All],9,0)</f>
        <v>77.3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>
        <v>3</v>
      </c>
      <c r="E258" s="2">
        <f>Tabela225678910[[#This Row],[PRODUZIDAS]]*VLOOKUP(Tabela225678910[[#This Row],[SKU]],Tabela24[#All],9,0)</f>
        <v>4.5272195121951224</v>
      </c>
    </row>
    <row r="259" spans="2:5" x14ac:dyDescent="0.25">
      <c r="B259" s="3" t="s">
        <v>508</v>
      </c>
      <c r="C259" s="3" t="s">
        <v>509</v>
      </c>
      <c r="D259" s="1">
        <v>7</v>
      </c>
      <c r="E259" s="2">
        <f>Tabela225678910[[#This Row],[PRODUZIDAS]]*VLOOKUP(Tabela225678910[[#This Row],[SKU]],Tabela24[#All],9,0)</f>
        <v>10.563512195121953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>
        <v>20</v>
      </c>
      <c r="E266" s="2">
        <f>Tabela225678910[[#This Row],[PRODUZIDAS]]*VLOOKUP(Tabela225678910[[#This Row],[SKU]],Tabela24[#All],9,0)</f>
        <v>30.936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>
        <v>2</v>
      </c>
      <c r="E405" s="2">
        <f>Tabela225678910[[#This Row],[PRODUZIDAS]]*VLOOKUP(Tabela225678910[[#This Row],[SKU]],Tabela24[#All],9,0)</f>
        <v>1.1742857142857139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>
        <v>2</v>
      </c>
      <c r="E408" s="2">
        <f>Tabela225678910[[#This Row],[PRODUZIDAS]]*VLOOKUP(Tabela225678910[[#This Row],[SKU]],Tabela24[#All],9,0)</f>
        <v>1.1742857142857139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310</v>
      </c>
      <c r="E628" s="2">
        <f>Tabela225678910[[#This Row],[PRODUZIDAS]]*VLOOKUP(Tabela225678910[[#This Row],[SKU]],Tabela24[#All],9,0)</f>
        <v>199.64000000000001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>
        <v>40</v>
      </c>
      <c r="E630" s="2">
        <f>Tabela225678910[[#This Row],[PRODUZIDAS]]*VLOOKUP(Tabela225678910[[#This Row],[SKU]],Tabela24[#All],9,0)</f>
        <v>25.76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50</v>
      </c>
      <c r="E638" s="2">
        <f>Tabela225678910[[#This Row],[PRODUZIDAS]]*VLOOKUP(Tabela225678910[[#This Row],[SKU]],Tabela24[#All],9,0)</f>
        <v>48.3125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>
        <v>12.5</v>
      </c>
      <c r="E657" s="2">
        <f>Tabela225678910[[#This Row],[PRODUZIDAS]]*VLOOKUP(Tabela225678910[[#This Row],[SKU]],Tabela24[#All],9,0)</f>
        <v>12.885714285714286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6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908.35648832832157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35</v>
      </c>
      <c r="E24" s="2">
        <f>Tabela22567891011[[#This Row],[PRODUZIDAS]]*VLOOKUP(Tabela22567891011[[#This Row],[SKU]],Tabela24[#All],10,0)</f>
        <v>22.534246575342465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100</v>
      </c>
      <c r="E27" s="2">
        <f>Tabela22567891011[[#This Row],[PRODUZIDAS]]*VLOOKUP(Tabela22567891011[[#This Row],[SKU]],Tabela24[#All],10,0)</f>
        <v>64.38356164383562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>
        <v>25</v>
      </c>
      <c r="E54" s="2">
        <f>Tabela22567891011[[#This Row],[PRODUZIDAS]]*VLOOKUP(Tabela22567891011[[#This Row],[SKU]],Tabela24[#All],10,0)</f>
        <v>18.349315068493148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19.5</v>
      </c>
      <c r="E74" s="2">
        <f>Tabela22567891011[[#This Row],[PRODUZIDAS]]*VLOOKUP(Tabela22567891011[[#This Row],[SKU]],Tabela24[#All],10,0)</f>
        <v>15.596099999999996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>
        <v>2</v>
      </c>
      <c r="E115" s="2">
        <f>Tabela22567891011[[#This Row],[PRODUZIDAS]]*VLOOKUP(Tabela22567891011[[#This Row],[SKU]],Tabela24[#All],10,0)</f>
        <v>1.288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>
        <v>54</v>
      </c>
      <c r="E132" s="2">
        <f>Tabela22567891011[[#This Row],[PRODUZIDAS]]*VLOOKUP(Tabela22567891011[[#This Row],[SKU]],Tabela24[#All],10,0)</f>
        <v>48.698999999999991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>
        <v>2</v>
      </c>
      <c r="E205" s="2">
        <f>Tabela22567891011[[#This Row],[PRODUZIDAS]]*VLOOKUP(Tabela22567891011[[#This Row],[SKU]],Tabela24[#All],10,0)</f>
        <v>1.8036666666666663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>
        <v>53</v>
      </c>
      <c r="E227" s="2">
        <f>Tabela22567891011[[#This Row],[PRODUZIDAS]]*VLOOKUP(Tabela22567891011[[#This Row],[SKU]],Tabela24[#All],10,0)</f>
        <v>61.464857142857142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91</v>
      </c>
      <c r="E231" s="2">
        <f>Tabela22567891011[[#This Row],[PRODUZIDAS]]*VLOOKUP(Tabela22567891011[[#This Row],[SKU]],Tabela24[#All],10,0)</f>
        <v>105.53399999999999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>
        <v>3</v>
      </c>
      <c r="E258" s="2">
        <f>Tabela22567891011[[#This Row],[PRODUZIDAS]]*VLOOKUP(Tabela22567891011[[#This Row],[SKU]],Tabela24[#All],10,0)</f>
        <v>4.5272195121951224</v>
      </c>
    </row>
    <row r="259" spans="2:5" x14ac:dyDescent="0.25">
      <c r="B259" s="3" t="s">
        <v>508</v>
      </c>
      <c r="C259" s="3" t="s">
        <v>509</v>
      </c>
      <c r="D259" s="1">
        <v>7</v>
      </c>
      <c r="E259" s="2">
        <f>Tabela22567891011[[#This Row],[PRODUZIDAS]]*VLOOKUP(Tabela22567891011[[#This Row],[SKU]],Tabela24[#All],10,0)</f>
        <v>10.563512195121953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>
        <v>16.5</v>
      </c>
      <c r="E266" s="2">
        <f>Tabela22567891011[[#This Row],[PRODUZIDAS]]*VLOOKUP(Tabela22567891011[[#This Row],[SKU]],Tabela24[#All],10,0)</f>
        <v>25.522199999999998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42</v>
      </c>
      <c r="E569" s="2">
        <f>Tabela22567891011[[#This Row],[PRODUZIDAS]]*VLOOKUP(Tabela22567891011[[#This Row],[SKU]],Tabela24[#All],10,0)</f>
        <v>37.876999999999995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>
        <v>50</v>
      </c>
      <c r="E581" s="2">
        <f>Tabela22567891011[[#This Row],[PRODUZIDAS]]*VLOOKUP(Tabela22567891011[[#This Row],[SKU]],Tabela24[#All],10,0)</f>
        <v>45.091666666666654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36</v>
      </c>
      <c r="E593" s="2">
        <f>Tabela22567891011[[#This Row],[PRODUZIDAS]]*VLOOKUP(Tabela22567891011[[#This Row],[SKU]],Tabela24[#All],10,0)</f>
        <v>41.749714285714283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376</v>
      </c>
      <c r="E628" s="2">
        <f>Tabela22567891011[[#This Row],[PRODUZIDAS]]*VLOOKUP(Tabela22567891011[[#This Row],[SKU]],Tabela24[#All],10,0)</f>
        <v>242.14400000000001</v>
      </c>
    </row>
    <row r="629" spans="2:5" x14ac:dyDescent="0.25">
      <c r="B629" s="3" t="s">
        <v>1248</v>
      </c>
      <c r="C629" s="3" t="s">
        <v>1249</v>
      </c>
      <c r="D629" s="1">
        <v>127</v>
      </c>
      <c r="E629" s="2">
        <f>Tabela22567891011[[#This Row],[PRODUZIDAS]]*VLOOKUP(Tabela22567891011[[#This Row],[SKU]],Tabela24[#All],10,0)</f>
        <v>81.787999999999997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33</v>
      </c>
      <c r="E658" s="2">
        <f>Tabela22567891011[[#This Row],[PRODUZIDAS]]*VLOOKUP(Tabela22567891011[[#This Row],[SKU]],Tabela24[#All],10,0)</f>
        <v>38.270571428571429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>
        <v>35.5</v>
      </c>
      <c r="E660" s="2">
        <f>Tabela22567891011[[#This Row],[PRODUZIDAS]]*VLOOKUP(Tabela22567891011[[#This Row],[SKU]],Tabela24[#All],10,0)</f>
        <v>41.16985714285714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58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482.83843485029217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>
        <v>18</v>
      </c>
      <c r="E15" s="2">
        <f>Tabela2256789101112[[#This Row],[PRODUZIDAS]]*VLOOKUP(Tabela2256789101112[[#This Row],[SKU]],Tabela24[#All],11,0)</f>
        <v>13.486956521739129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>
        <v>25</v>
      </c>
      <c r="E24" s="2">
        <f>Tabela2256789101112[[#This Row],[PRODUZIDAS]]*VLOOKUP(Tabela2256789101112[[#This Row],[SKU]],Tabela24[#All],11,0)</f>
        <v>19.31506849315068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>
        <v>33.5</v>
      </c>
      <c r="E49" s="2">
        <f>Tabela2256789101112[[#This Row],[PRODUZIDAS]]*VLOOKUP(Tabela2256789101112[[#This Row],[SKU]],Tabela24[#All],11,0)</f>
        <v>19.411643835616434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25</v>
      </c>
      <c r="E54" s="2">
        <f>Tabela2256789101112[[#This Row],[PRODUZIDAS]]*VLOOKUP(Tabela2256789101112[[#This Row],[SKU]],Tabela24[#All],11,0)</f>
        <v>14.486301369863011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3</v>
      </c>
      <c r="E69" s="2">
        <f>Tabela2256789101112[[#This Row],[PRODUZIDAS]]*VLOOKUP(Tabela2256789101112[[#This Row],[SKU]],Tabela24[#All],11,0)</f>
        <v>2.5154999999999998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19.5</v>
      </c>
      <c r="E74" s="2">
        <f>Tabela2256789101112[[#This Row],[PRODUZIDAS]]*VLOOKUP(Tabela2256789101112[[#This Row],[SKU]],Tabela24[#All],11,0)</f>
        <v>16.350749999999998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>
        <v>2</v>
      </c>
      <c r="E117" s="2">
        <f>Tabela2256789101112[[#This Row],[PRODUZIDAS]]*VLOOKUP(Tabela2256789101112[[#This Row],[SKU]],Tabela24[#All],11,0)</f>
        <v>1.31376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>
        <v>50</v>
      </c>
      <c r="E132" s="2">
        <f>Tabela2256789101112[[#This Row],[PRODUZIDAS]]*VLOOKUP(Tabela2256789101112[[#This Row],[SKU]],Tabela24[#All],11,0)</f>
        <v>35.42916666666666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>
        <v>20</v>
      </c>
      <c r="E152" s="2">
        <f>Tabela2256789101112[[#This Row],[PRODUZIDAS]]*VLOOKUP(Tabela2256789101112[[#This Row],[SKU]],Tabela24[#All],11,0)</f>
        <v>15.462857142857143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>
        <v>2</v>
      </c>
      <c r="E189" s="2">
        <f>Tabela2256789101112[[#This Row],[PRODUZIDAS]]*VLOOKUP(Tabela2256789101112[[#This Row],[SKU]],Tabela24[#All],11,0)</f>
        <v>1.4179000000000002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26.5</v>
      </c>
      <c r="E194" s="2">
        <f>Tabela2256789101112[[#This Row],[PRODUZIDAS]]*VLOOKUP(Tabela2256789101112[[#This Row],[SKU]],Tabela24[#All],11,0)</f>
        <v>17.407320000000002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>
        <v>3</v>
      </c>
      <c r="E258" s="2">
        <f>Tabela2256789101112[[#This Row],[PRODUZIDAS]]*VLOOKUP(Tabela2256789101112[[#This Row],[SKU]],Tabela24[#All],11,0)</f>
        <v>2.0749756097560983</v>
      </c>
    </row>
    <row r="259" spans="2:5" x14ac:dyDescent="0.25">
      <c r="B259" s="3" t="s">
        <v>508</v>
      </c>
      <c r="C259" s="3" t="s">
        <v>509</v>
      </c>
      <c r="D259" s="1">
        <v>7</v>
      </c>
      <c r="E259" s="2">
        <f>Tabela2256789101112[[#This Row],[PRODUZIDAS]]*VLOOKUP(Tabela2256789101112[[#This Row],[SKU]],Tabela24[#All],11,0)</f>
        <v>4.8416097560975624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>
        <v>2</v>
      </c>
      <c r="E361" s="2">
        <f>Tabela2256789101112[[#This Row],[PRODUZIDAS]]*VLOOKUP(Tabela2256789101112[[#This Row],[SKU]],Tabela24[#All],11,0)</f>
        <v>0.95454545454545447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>
        <v>4</v>
      </c>
      <c r="E408" s="2">
        <f>Tabela2256789101112[[#This Row],[PRODUZIDAS]]*VLOOKUP(Tabela2256789101112[[#This Row],[SKU]],Tabela24[#All],11,0)</f>
        <v>1.3699999999999997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>
        <v>1</v>
      </c>
      <c r="E419" s="2">
        <f>Tabela2256789101112[[#This Row],[PRODUZIDAS]]*VLOOKUP(Tabela2256789101112[[#This Row],[SKU]],Tabela24[#All],11,0)</f>
        <v>0.35833333333333328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20</v>
      </c>
      <c r="E581" s="2">
        <f>Tabela2256789101112[[#This Row],[PRODUZIDAS]]*VLOOKUP(Tabela2256789101112[[#This Row],[SKU]],Tabela24[#All],11,0)</f>
        <v>14.171666666666665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101.5</v>
      </c>
      <c r="E593" s="2">
        <f>Tabela2256789101112[[#This Row],[PRODUZIDAS]]*VLOOKUP(Tabela2256789101112[[#This Row],[SKU]],Tabela24[#All],11,0)</f>
        <v>78.474000000000004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341</v>
      </c>
      <c r="E628" s="2">
        <f>Tabela2256789101112[[#This Row],[PRODUZIDAS]]*VLOOKUP(Tabela2256789101112[[#This Row],[SKU]],Tabela24[#All],11,0)</f>
        <v>223.99608000000001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27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503.36054238310243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>
        <v>150</v>
      </c>
      <c r="E13" s="2">
        <f>Tabela225678910111213[[#This Row],[PRODUZIDAS]]*VLOOKUP(Tabela225678910111213[[#This Row],[SKU]],Tabela24[#All],12,0)</f>
        <v>173.69565217391303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>
        <v>25</v>
      </c>
      <c r="E24" s="2">
        <f>Tabela225678910111213[[#This Row],[PRODUZIDAS]]*VLOOKUP(Tabela225678910111213[[#This Row],[SKU]],Tabela24[#All],12,0)</f>
        <v>27.363013698630134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25</v>
      </c>
      <c r="E54" s="2">
        <f>Tabela225678910111213[[#This Row],[PRODUZIDAS]]*VLOOKUP(Tabela225678910111213[[#This Row],[SKU]],Tabela24[#All],12,0)</f>
        <v>25.753424657534246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6.5</v>
      </c>
      <c r="E69" s="2">
        <f>Tabela225678910111213[[#This Row],[PRODUZIDAS]]*VLOOKUP(Tabela225678910111213[[#This Row],[SKU]],Tabela24[#All],12,0)</f>
        <v>7.1272499999999983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19.5</v>
      </c>
      <c r="E74" s="2">
        <f>Tabela225678910111213[[#This Row],[PRODUZIDAS]]*VLOOKUP(Tabela225678910111213[[#This Row],[SKU]],Tabela24[#All],12,0)</f>
        <v>21.381749999999997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27</v>
      </c>
      <c r="E132" s="2">
        <f>Tabela225678910111213[[#This Row],[PRODUZIDAS]]*VLOOKUP(Tabela225678910111213[[#This Row],[SKU]],Tabela24[#All],12,0)</f>
        <v>24.349499999999995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>
        <v>34</v>
      </c>
      <c r="E149" s="2">
        <f>Tabela225678910111213[[#This Row],[PRODUZIDAS]]*VLOOKUP(Tabela225678910111213[[#This Row],[SKU]],Tabela24[#All],12,0)</f>
        <v>37.239714285714285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>
        <v>12</v>
      </c>
      <c r="E193" s="2">
        <f>Tabela225678910111213[[#This Row],[PRODUZIDAS]]*VLOOKUP(Tabela225678910111213[[#This Row],[SKU]],Tabela24[#All],12,0)</f>
        <v>13.137599999999997</v>
      </c>
    </row>
    <row r="194" spans="2:5" x14ac:dyDescent="0.25">
      <c r="B194" s="3" t="s">
        <v>378</v>
      </c>
      <c r="C194" s="3" t="s">
        <v>379</v>
      </c>
      <c r="D194" s="1">
        <v>28</v>
      </c>
      <c r="E194" s="2">
        <f>Tabela225678910111213[[#This Row],[PRODUZIDAS]]*VLOOKUP(Tabela225678910111213[[#This Row],[SKU]],Tabela24[#All],12,0)</f>
        <v>30.654399999999995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>
        <v>3.5</v>
      </c>
      <c r="E233" s="2">
        <f>Tabela225678910111213[[#This Row],[PRODUZIDAS]]*VLOOKUP(Tabela225678910111213[[#This Row],[SKU]],Tabela24[#All],12,0)</f>
        <v>3.8334999999999999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>
        <v>7</v>
      </c>
      <c r="E259" s="2">
        <f>Tabela225678910111213[[#This Row],[PRODUZIDAS]]*VLOOKUP(Tabela225678910111213[[#This Row],[SKU]],Tabela24[#All],12,0)</f>
        <v>7.0423414634146368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>
        <v>4</v>
      </c>
      <c r="E303" s="2">
        <f>Tabela225678910111213[[#This Row],[PRODUZIDAS]]*VLOOKUP(Tabela225678910111213[[#This Row],[SKU]],Tabela24[#All],12,0)</f>
        <v>3.5454545454545454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>
        <v>2</v>
      </c>
      <c r="E361" s="2">
        <f>Tabela225678910111213[[#This Row],[PRODUZIDAS]]*VLOOKUP(Tabela225678910111213[[#This Row],[SKU]],Tabela24[#All],12,0)</f>
        <v>1.7727272727272727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30.5</v>
      </c>
      <c r="E593" s="2">
        <f>Tabela225678910111213[[#This Row],[PRODUZIDAS]]*VLOOKUP(Tabela225678910111213[[#This Row],[SKU]],Tabela24[#All],12,0)</f>
        <v>33.406214285714285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85</v>
      </c>
      <c r="E628" s="2">
        <f>Tabela225678910111213[[#This Row],[PRODUZIDAS]]*VLOOKUP(Tabela225678910111213[[#This Row],[SKU]],Tabela24[#All],12,0)</f>
        <v>93.057999999999979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933.31545191556506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125</v>
      </c>
      <c r="E13" s="2">
        <f>Tabela22567891011121314[[#This Row],[PRODUZIDAS]]*VLOOKUP(Tabela22567891011121314[[#This Row],[SKU]],Tabela24[#All],13,0)</f>
        <v>153.2608695652174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12</v>
      </c>
      <c r="E19" s="2">
        <f>Tabela22567891011121314[[#This Row],[PRODUZIDAS]]*VLOOKUP(Tabela22567891011121314[[#This Row],[SKU]],Tabela24[#All],13,0)</f>
        <v>14.71304347826087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25</v>
      </c>
      <c r="E54" s="2">
        <f>Tabela22567891011121314[[#This Row],[PRODUZIDAS]]*VLOOKUP(Tabela22567891011121314[[#This Row],[SKU]],Tabela24[#All],13,0)</f>
        <v>28.972602739726021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5</v>
      </c>
      <c r="E62" s="2">
        <f>Tabela22567891011121314[[#This Row],[PRODUZIDAS]]*VLOOKUP(Tabela22567891011121314[[#This Row],[SKU]],Tabela24[#All],13,0)</f>
        <v>5.7945205479452042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6</v>
      </c>
      <c r="E69" s="2">
        <f>Tabela22567891011121314[[#This Row],[PRODUZIDAS]]*VLOOKUP(Tabela22567891011121314[[#This Row],[SKU]],Tabela24[#All],13,0)</f>
        <v>6.9659999999999993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30</v>
      </c>
      <c r="E74" s="2">
        <f>Tabela22567891011121314[[#This Row],[PRODUZIDAS]]*VLOOKUP(Tabela22567891011121314[[#This Row],[SKU]],Tabela24[#All],13,0)</f>
        <v>34.829999999999991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48</v>
      </c>
      <c r="E132" s="2">
        <f>Tabela22567891011121314[[#This Row],[PRODUZIDAS]]*VLOOKUP(Tabela22567891011121314[[#This Row],[SKU]],Tabela24[#All],13,0)</f>
        <v>55.655999999999992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143</v>
      </c>
      <c r="E194" s="2">
        <f>Tabela22567891011121314[[#This Row],[PRODUZIDAS]]*VLOOKUP(Tabela22567891011121314[[#This Row],[SKU]],Tabela24[#All],13,0)</f>
        <v>165.76559999999998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65</v>
      </c>
      <c r="E197" s="2">
        <f>Tabela22567891011121314[[#This Row],[PRODUZIDAS]]*VLOOKUP(Tabela22567891011121314[[#This Row],[SKU]],Tabela24[#All],13,0)</f>
        <v>75.347999999999985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11</v>
      </c>
      <c r="E230" s="2">
        <f>Tabela22567891011121314[[#This Row],[PRODUZIDAS]]*VLOOKUP(Tabela22567891011121314[[#This Row],[SKU]],Tabela24[#All],13,0)</f>
        <v>12.756857142857143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>
        <v>9</v>
      </c>
      <c r="E233" s="2">
        <f>Tabela22567891011121314[[#This Row],[PRODUZIDAS]]*VLOOKUP(Tabela22567891011121314[[#This Row],[SKU]],Tabela24[#All],13,0)</f>
        <v>10.437428571428571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Tabela22567891011121314[[#This Row],[PRODUZIDAS]]*VLOOKUP(Tabela22567891011121314[[#This Row],[SKU]],Tabela24[#All],13,0)</f>
        <v>1.2272727272727273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151</v>
      </c>
      <c r="E593" s="2">
        <f>Tabela22567891011121314[[#This Row],[PRODUZIDAS]]*VLOOKUP(Tabela22567891011121314[[#This Row],[SKU]],Tabela24[#All],13,0)</f>
        <v>175.11685714285713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82</v>
      </c>
      <c r="E632" s="2">
        <f>Tabela22567891011121314[[#This Row],[PRODUZIDAS]]*VLOOKUP(Tabela22567891011121314[[#This Row],[SKU]],Tabela24[#All],13,0)</f>
        <v>95.054399999999987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84</v>
      </c>
      <c r="E660" s="2">
        <f>Tabela22567891011121314[[#This Row],[PRODUZIDAS]]*VLOOKUP(Tabela22567891011121314[[#This Row],[SKU]],Tabela24[#All],13,0)</f>
        <v>97.415999999999997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207.40343375901446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125</v>
      </c>
      <c r="E13" s="2">
        <f>Tabela2256789101112131415[[#This Row],[PRODUZIDAS]]*VLOOKUP(Tabela2256789101112131415[[#This Row],[SKU]],Tabela24[#All],14,0)</f>
        <v>34.05797101449275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12</v>
      </c>
      <c r="E19" s="2">
        <f>Tabela2256789101112131415[[#This Row],[PRODUZIDAS]]*VLOOKUP(Tabela2256789101112131415[[#This Row],[SKU]],Tabela24[#All],14,0)</f>
        <v>3.2695652173913041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25</v>
      </c>
      <c r="E54" s="2">
        <f>Tabela2256789101112131415[[#This Row],[PRODUZIDAS]]*VLOOKUP(Tabela2256789101112131415[[#This Row],[SKU]],Tabela24[#All],14,0)</f>
        <v>6.4383561643835616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5</v>
      </c>
      <c r="E62" s="2">
        <f>Tabela2256789101112131415[[#This Row],[PRODUZIDAS]]*VLOOKUP(Tabela2256789101112131415[[#This Row],[SKU]],Tabela24[#All],14,0)</f>
        <v>1.2876712328767124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6</v>
      </c>
      <c r="E69" s="2">
        <f>Tabela2256789101112131415[[#This Row],[PRODUZIDAS]]*VLOOKUP(Tabela2256789101112131415[[#This Row],[SKU]],Tabela24[#All],14,0)</f>
        <v>1.548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30</v>
      </c>
      <c r="E74" s="2">
        <f>Tabela2256789101112131415[[#This Row],[PRODUZIDAS]]*VLOOKUP(Tabela2256789101112131415[[#This Row],[SKU]],Tabela24[#All],14,0)</f>
        <v>7.74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48</v>
      </c>
      <c r="E132" s="2">
        <f>Tabela2256789101112131415[[#This Row],[PRODUZIDAS]]*VLOOKUP(Tabela2256789101112131415[[#This Row],[SKU]],Tabela24[#All],14,0)</f>
        <v>12.367999999999999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143</v>
      </c>
      <c r="E194" s="2">
        <f>Tabela2256789101112131415[[#This Row],[PRODUZIDAS]]*VLOOKUP(Tabela2256789101112131415[[#This Row],[SKU]],Tabela24[#All],14,0)</f>
        <v>36.836799999999997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65</v>
      </c>
      <c r="E197" s="2">
        <f>Tabela2256789101112131415[[#This Row],[PRODUZIDAS]]*VLOOKUP(Tabela2256789101112131415[[#This Row],[SKU]],Tabela24[#All],14,0)</f>
        <v>16.744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11</v>
      </c>
      <c r="E230" s="2">
        <f>Tabela2256789101112131415[[#This Row],[PRODUZIDAS]]*VLOOKUP(Tabela2256789101112131415[[#This Row],[SKU]],Tabela24[#All],14,0)</f>
        <v>2.834857142857143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>
        <v>9</v>
      </c>
      <c r="E233" s="2">
        <f>Tabela2256789101112131415[[#This Row],[PRODUZIDAS]]*VLOOKUP(Tabela2256789101112131415[[#This Row],[SKU]],Tabela24[#All],14,0)</f>
        <v>2.3194285714285714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Tabela2256789101112131415[[#This Row],[PRODUZIDAS]]*VLOOKUP(Tabela2256789101112131415[[#This Row],[SKU]],Tabela24[#All],14,0)</f>
        <v>0.27272727272727271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151</v>
      </c>
      <c r="E593" s="2">
        <f>Tabela2256789101112131415[[#This Row],[PRODUZIDAS]]*VLOOKUP(Tabela2256789101112131415[[#This Row],[SKU]],Tabela24[#All],14,0)</f>
        <v>38.914857142857144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82</v>
      </c>
      <c r="E632" s="2">
        <f>Tabela2256789101112131415[[#This Row],[PRODUZIDAS]]*VLOOKUP(Tabela2256789101112131415[[#This Row],[SKU]],Tabela24[#All],14,0)</f>
        <v>21.123200000000001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84</v>
      </c>
      <c r="E660" s="2">
        <f>Tabela2256789101112131415[[#This Row],[PRODUZIDAS]]*VLOOKUP(Tabela2256789101112131415[[#This Row],[SKU]],Tabela24[#All],14,0)</f>
        <v>21.648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2025-05-16T11:23:04Z</dcterms:modified>
</cp:coreProperties>
</file>