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958964A3-A2FA-4BEC-8D38-116A0240C91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<sst xmlns="http://schemas.openxmlformats.org/spreadsheetml/2006/main" count="26032" uniqueCount="1899">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</sst>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45815</v>
      </c>
      <c r="C2" s="31"/>
      <c r="D2" s="33">
        <f>SUM(Tabela15[VALOR])</f>
        <v>5239.1344663349773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195.98133644395116</v>
      </c>
      <c r="D7" s="26"/>
      <c r="E7" s="26">
        <f>Tabela15[[#This Row],[VALOR]]-Tabela15[[#This Row],[Custo Setor]]</f>
        <v>195.98133644395116</v>
      </c>
    </row>
    <row r="8" spans="2:5" x14ac:dyDescent="0.25">
      <c r="B8" t="s">
        <v>1883</v>
      </c>
      <c r="C8" s="21">
        <f t="array" ref="C8">'2 - CORTE VOIL'!G4</f>
        <v>331.10858571428565</v>
      </c>
      <c r="D8" s="26"/>
      <c r="E8" s="26">
        <f>Tabela15[[#This Row],[VALOR]]-Tabela15[[#This Row],[Custo Setor]]</f>
        <v>331.10858571428565</v>
      </c>
    </row>
    <row r="9" spans="2:5" x14ac:dyDescent="0.25">
      <c r="B9" t="s">
        <v>1885</v>
      </c>
      <c r="C9" s="21">
        <f t="array" ref="C9">'3 - BAINHA CONTINUA'!G4</f>
        <v>127.96701999999999</v>
      </c>
      <c r="D9" s="26"/>
      <c r="E9" s="26">
        <f>Tabela15[[#This Row],[VALOR]]-Tabela15[[#This Row],[Custo Setor]]</f>
        <v>127.96701999999999</v>
      </c>
    </row>
    <row r="10" spans="2:5" x14ac:dyDescent="0.25">
      <c r="B10" t="s">
        <v>1884</v>
      </c>
      <c r="C10" s="21">
        <f t="array" ref="C10">'4 - BARRADO'!G4</f>
        <v>368.73493333333323</v>
      </c>
      <c r="D10" s="26"/>
      <c r="E10" s="26">
        <f>Tabela15[[#This Row],[VALOR]]-Tabela15[[#This Row],[Custo Setor]]</f>
        <v>368.73493333333323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9.3523809523809511</v>
      </c>
      <c r="D12" s="26"/>
      <c r="E12" s="26">
        <f>Tabela15[[#This Row],[VALOR]]-Tabela15[[#This Row],[Custo Setor]]</f>
        <v>9.3523809523809511</v>
      </c>
    </row>
    <row r="13" spans="2:5" x14ac:dyDescent="0.25">
      <c r="B13" t="s">
        <v>1888</v>
      </c>
      <c r="C13" s="21">
        <f t="array" ref="C13">'7 - PALETEIRA'!G4</f>
        <v>723.28471210638668</v>
      </c>
      <c r="D13" s="26"/>
      <c r="E13" s="26">
        <f>Tabela15[[#This Row],[VALOR]]-Tabela15[[#This Row],[Custo Setor]]</f>
        <v>723.28471210638668</v>
      </c>
    </row>
    <row r="14" spans="2:5" x14ac:dyDescent="0.25">
      <c r="B14" t="s">
        <v>1889</v>
      </c>
      <c r="C14" s="21">
        <f>'8 - ACABAMENTO'!G4</f>
        <v>848.79523017527436</v>
      </c>
      <c r="D14" s="26"/>
      <c r="E14" s="26">
        <f>Tabela15[[#This Row],[VALOR]]-Tabela15[[#This Row],[Custo Setor]]</f>
        <v>848.79523017527436</v>
      </c>
    </row>
    <row r="15" spans="2:5" x14ac:dyDescent="0.25">
      <c r="B15" t="s">
        <v>1890</v>
      </c>
      <c r="C15" s="21">
        <f t="array" ref="C15">'9 - FURO'!G4</f>
        <v>526.80122659987512</v>
      </c>
      <c r="D15" s="26"/>
      <c r="E15" s="26">
        <f>Tabela15[[#This Row],[VALOR]]-Tabela15[[#This Row],[Custo Setor]]</f>
        <v>526.80122659987512</v>
      </c>
    </row>
    <row r="16" spans="2:5" x14ac:dyDescent="0.25">
      <c r="B16" t="s">
        <v>1891</v>
      </c>
      <c r="C16" s="21">
        <f t="array" ref="C16">'10 - ILHOS'!G4</f>
        <v>939.8067613078548</v>
      </c>
      <c r="D16" s="26"/>
      <c r="E16" s="26">
        <f>Tabela15[[#This Row],[VALOR]]-Tabela15[[#This Row],[Custo Setor]]</f>
        <v>939.8067613078548</v>
      </c>
    </row>
    <row r="17" spans="2:5" x14ac:dyDescent="0.25">
      <c r="B17" t="s">
        <v>1892</v>
      </c>
      <c r="C17" s="21">
        <f t="array" ref="C17">'11 - DOBRA'!G4</f>
        <v>955.06550157406616</v>
      </c>
      <c r="D17" s="26"/>
      <c r="E17" s="26">
        <f>Tabela15[[#This Row],[VALOR]]-Tabela15[[#This Row],[Custo Setor]]</f>
        <v>955.06550157406616</v>
      </c>
    </row>
    <row r="18" spans="2:5" x14ac:dyDescent="0.25">
      <c r="B18" t="s">
        <v>1893</v>
      </c>
      <c r="C18" s="21">
        <f t="array" ref="C18">'12 - EMBALAGEM'!G4</f>
        <v>212.23677812757023</v>
      </c>
      <c r="D18" s="26"/>
      <c r="E18" s="26">
        <f>Tabela15[[#This Row],[VALOR]]-Tabela15[[#This Row],[Custo Setor]]</f>
        <v>212.23677812757023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5239.1344663349773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9" workbookViewId="0">
      <selection activeCell="D84" sqref="D8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195.98133644395116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100</v>
      </c>
      <c r="E11" s="2">
        <f>Tabela2[[#This Row],[PRODUZIDAS]]*VLOOKUP(Tabela2[[#This Row],[SKU]],Tabela24[#All],3,0)</f>
        <v>47.681159420289852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71</v>
      </c>
      <c r="E40" s="2">
        <f>Tabela2[[#This Row],[PRODUZIDAS]]*VLOOKUP(Tabela2[[#This Row],[SKU]],Tabela24[#All],3,0)</f>
        <v>19.199178082191779</v>
      </c>
    </row>
    <row r="41" spans="2:5" x14ac:dyDescent="0.25">
      <c r="B41" s="3" t="s">
        <v>72</v>
      </c>
      <c r="C41" s="3" t="s">
        <v>73</v>
      </c>
      <c r="D41" s="1">
        <v>10</v>
      </c>
      <c r="E41" s="2">
        <f>Tabela2[[#This Row],[PRODUZIDAS]]*VLOOKUP(Tabela2[[#This Row],[SKU]],Tabela24[#All],3,0)</f>
        <v>2.7041095890410953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60</v>
      </c>
      <c r="E62" s="2">
        <f>Tabela2[[#This Row],[PRODUZIDAS]]*VLOOKUP(Tabela2[[#This Row],[SKU]],Tabela24[#All],3,0)</f>
        <v>16.224657534246571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50</v>
      </c>
      <c r="E68" s="2">
        <f>Tabela2[[#This Row],[PRODUZIDAS]]*VLOOKUP(Tabela2[[#This Row],[SKU]],Tabela24[#All],3,0)</f>
        <v>13.544999999999998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Tabela2[[#This Row],[PRODUZIDAS]]*VLOOKUP(Tabela2[[#This Row],[SKU]],Tabela24[#All],3,0)</f>
        <v>2.7089999999999996</v>
      </c>
    </row>
    <row r="70" spans="2:5" x14ac:dyDescent="0.25">
      <c r="B70" s="3" t="s">
        <v>130</v>
      </c>
      <c r="C70" s="3" t="s">
        <v>131</v>
      </c>
      <c r="D70" s="1">
        <v>38</v>
      </c>
      <c r="E70" s="2">
        <f>Tabela2[[#This Row],[PRODUZIDAS]]*VLOOKUP(Tabela2[[#This Row],[SKU]],Tabela24[#All],3,0)</f>
        <v>10.294199999999998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130</v>
      </c>
      <c r="E75" s="2">
        <f>Tabela2[[#This Row],[PRODUZIDAS]]*VLOOKUP(Tabela2[[#This Row],[SKU]],Tabela24[#All],3,0)</f>
        <v>35.216999999999999</v>
      </c>
    </row>
    <row r="76" spans="2:5" x14ac:dyDescent="0.25">
      <c r="B76" s="3" t="s">
        <v>142</v>
      </c>
      <c r="C76" s="3" t="s">
        <v>143</v>
      </c>
      <c r="D76" s="1">
        <v>52</v>
      </c>
      <c r="E76" s="2">
        <f>Tabela2[[#This Row],[PRODUZIDAS]]*VLOOKUP(Tabela2[[#This Row],[SKU]],Tabela24[#All],3,0)</f>
        <v>14.086799999999998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>
        <v>10</v>
      </c>
      <c r="E83" s="2">
        <f>Tabela2[[#This Row],[PRODUZIDAS]]*VLOOKUP(Tabela2[[#This Row],[SKU]],Tabela24[#All],3,0)</f>
        <v>2.7089999999999996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27</v>
      </c>
      <c r="E89" s="2">
        <f>Tabela2[[#This Row],[PRODUZIDAS]]*VLOOKUP(Tabela2[[#This Row],[SKU]],Tabela24[#All],3,0)</f>
        <v>7.3142999999999994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>
        <v>10</v>
      </c>
      <c r="E280" s="2">
        <f>Tabela2[[#This Row],[PRODUZIDAS]]*VLOOKUP(Tabela2[[#This Row],[SKU]],Tabela24[#All],3,0)</f>
        <v>8.2199999999999989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>
        <v>10</v>
      </c>
      <c r="E296" s="2">
        <f>Tabela2[[#This Row],[PRODUZIDAS]]*VLOOKUP(Tabela2[[#This Row],[SKU]],Tabela24[#All],3,0)</f>
        <v>8.1818181818181799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Tabela2[[#This Row],[PRODUZIDAS]]*VLOOKUP(Tabela2[[#This Row],[SKU]],Tabela24[#All],3,0)</f>
        <v>3.272727272727272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>
        <v>3</v>
      </c>
      <c r="E374" s="2">
        <f>Tabela2[[#This Row],[PRODUZIDAS]]*VLOOKUP(Tabela2[[#This Row],[SKU]],Tabela24[#All],3,0)</f>
        <v>2.8636363636363633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>
        <v>3</v>
      </c>
      <c r="E844" s="2">
        <f>Tabela2[[#This Row],[PRODUZIDAS]]*VLOOKUP(Tabela2[[#This Row],[SKU]],Tabela24[#All],3,0)</f>
        <v>1.75875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1" workbookViewId="0">
      <selection activeCell="D184" sqref="D18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331.10858571428565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306</v>
      </c>
      <c r="E132" s="2">
        <f>Tabela225[[#This Row],[PRODUZIDAS]]*VLOOKUP(Tabela225[[#This Row],[SKU]],Tabela24[#All],4,0)</f>
        <v>283.84559999999993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22.5</v>
      </c>
      <c r="E147" s="2">
        <f>Tabela225[[#This Row],[PRODUZIDAS]]*VLOOKUP(Tabela225[[#This Row],[SKU]],Tabela24[#All],4,0)</f>
        <v>33.341785714285713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>
        <v>12</v>
      </c>
      <c r="E183" s="2">
        <f>Tabela225[[#This Row],[PRODUZIDAS]]*VLOOKUP(Tabela225[[#This Row],[SKU]],Tabela24[#All],4,0)</f>
        <v>13.921199999999999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90" workbookViewId="0">
      <selection activeCell="D202" sqref="D20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127.96701999999999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241.66</v>
      </c>
      <c r="E144" s="2">
        <f>Tabela2256[[#This Row],[PRODUZIDAS]]*VLOOKUP(Tabela2256[[#This Row],[SKU]],Tabela24[#All],5,0)</f>
        <v>108.98866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24.16</v>
      </c>
      <c r="E147" s="2">
        <f>Tabela2256[[#This Row],[PRODUZIDAS]]*VLOOKUP(Tabela2256[[#This Row],[SKU]],Tabela24[#All],5,0)</f>
        <v>10.89616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22.75</v>
      </c>
      <c r="E194" s="2">
        <f>Tabela2256[[#This Row],[PRODUZIDAS]]*VLOOKUP(Tabela2256[[#This Row],[SKU]],Tabela24[#All],5,0)</f>
        <v>2.9302000000000001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>
        <v>40</v>
      </c>
      <c r="E201" s="2">
        <f>Tabela2256[[#This Row],[PRODUZIDAS]]*VLOOKUP(Tabela2256[[#This Row],[SKU]],Tabela24[#All],5,0)</f>
        <v>5.1520000000000001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7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368.73493333333323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59</v>
      </c>
      <c r="E108" s="2">
        <f>Tabela22567[[#This Row],[PRODUZIDAS]]*VLOOKUP(Tabela22567[[#This Row],[SKU]],Tabela24[#All],6,0)</f>
        <v>68.392799999999994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>
        <v>10</v>
      </c>
      <c r="E112" s="2">
        <f>Tabela22567[[#This Row],[PRODUZIDAS]]*VLOOKUP(Tabela22567[[#This Row],[SKU]],Tabela24[#All],6,0)</f>
        <v>11.591999999999999</v>
      </c>
    </row>
    <row r="113" spans="2:5" x14ac:dyDescent="0.25">
      <c r="B113" s="3" t="s">
        <v>216</v>
      </c>
      <c r="C113" s="3" t="s">
        <v>217</v>
      </c>
      <c r="D113" s="1">
        <v>14</v>
      </c>
      <c r="E113" s="2">
        <f>Tabela22567[[#This Row],[PRODUZIDAS]]*VLOOKUP(Tabela22567[[#This Row],[SKU]],Tabela24[#All],6,0)</f>
        <v>16.228799999999996</v>
      </c>
    </row>
    <row r="114" spans="2:5" x14ac:dyDescent="0.25">
      <c r="B114" s="3" t="s">
        <v>218</v>
      </c>
      <c r="C114" s="3" t="s">
        <v>219</v>
      </c>
      <c r="D114" s="1">
        <v>1.5</v>
      </c>
      <c r="E114" s="2">
        <f>Tabela22567[[#This Row],[PRODUZIDAS]]*VLOOKUP(Tabela22567[[#This Row],[SKU]],Tabela24[#All],6,0)</f>
        <v>1.7387999999999997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1</v>
      </c>
      <c r="E116" s="2">
        <f>Tabela22567[[#This Row],[PRODUZIDAS]]*VLOOKUP(Tabela22567[[#This Row],[SKU]],Tabela24[#All],6,0)</f>
        <v>1.1591999999999998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Tabela22567[[#This Row],[PRODUZIDAS]]*VLOOKUP(Tabela22567[[#This Row],[SKU]],Tabela24[#All],6,0)</f>
        <v>2.3183999999999996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>
        <v>22.5</v>
      </c>
      <c r="E119" s="2">
        <f>Tabela22567[[#This Row],[PRODUZIDAS]]*VLOOKUP(Tabela22567[[#This Row],[SKU]],Tabela24[#All],6,0)</f>
        <v>26.081999999999994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15</v>
      </c>
      <c r="E132" s="2">
        <f>Tabela22567[[#This Row],[PRODUZIDAS]]*VLOOKUP(Tabela22567[[#This Row],[SKU]],Tabela24[#All],6,0)</f>
        <v>19.324999999999999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Tabela22567[[#This Row],[PRODUZIDAS]]*VLOOKUP(Tabela22567[[#This Row],[SKU]],Tabela24[#All],6,0)</f>
        <v>23.183999999999997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10.5</v>
      </c>
      <c r="E194" s="2">
        <f>Tabela22567[[#This Row],[PRODUZIDAS]]*VLOOKUP(Tabela22567[[#This Row],[SKU]],Tabela24[#All],6,0)</f>
        <v>12.171599999999998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65</v>
      </c>
      <c r="E199" s="2">
        <f>Tabela22567[[#This Row],[PRODUZIDAS]]*VLOOKUP(Tabela22567[[#This Row],[SKU]],Tabela24[#All],6,0)</f>
        <v>75.347999999999985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74.5</v>
      </c>
      <c r="E201" s="2">
        <f>Tabela22567[[#This Row],[PRODUZIDAS]]*VLOOKUP(Tabela22567[[#This Row],[SKU]],Tabela24[#All],6,0)</f>
        <v>86.360399999999984</v>
      </c>
    </row>
    <row r="202" spans="2:5" x14ac:dyDescent="0.25">
      <c r="B202" s="3" t="s">
        <v>394</v>
      </c>
      <c r="C202" s="3" t="s">
        <v>395</v>
      </c>
      <c r="D202" s="1">
        <v>18.5</v>
      </c>
      <c r="E202" s="2">
        <f>Tabela22567[[#This Row],[PRODUZIDAS]]*VLOOKUP(Tabela22567[[#This Row],[SKU]],Tabela24[#All],6,0)</f>
        <v>21.445199999999996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>
        <v>1</v>
      </c>
      <c r="E266" s="2">
        <f>Tabela22567[[#This Row],[PRODUZIDAS]]*VLOOKUP(Tabela22567[[#This Row],[SKU]],Tabela24[#All],6,0)</f>
        <v>1.4179000000000002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</v>
      </c>
      <c r="E317" s="2">
        <f>Tabela22567[[#This Row],[PRODUZIDAS]]*VLOOKUP(Tabela22567[[#This Row],[SKU]],Tabela24[#All],6,0)</f>
        <v>1.970833333333333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29" workbookViewId="0">
      <selection activeCell="D423" sqref="D42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9.3523809523809511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Tabela2256789[[#This Row],[PRODUZIDAS]]*VLOOKUP(Tabela2256789[[#This Row],[SKU]],Tabela24[#All],8,0)</f>
        <v>2.9357142857142851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>
        <v>14</v>
      </c>
      <c r="E422" s="2">
        <f>Tabela2256789[[#This Row],[PRODUZIDAS]]*VLOOKUP(Tabela2256789[[#This Row],[SKU]],Tabela24[#All],8,0)</f>
        <v>6.4166666666666661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723.28471210638668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50</v>
      </c>
      <c r="E24" s="2">
        <f>Tabela225678910[[#This Row],[PRODUZIDAS]]*VLOOKUP(Tabela225678910[[#This Row],[SKU]],Tabela24[#All],9,0)</f>
        <v>25.753424657534246</v>
      </c>
    </row>
    <row r="25" spans="2:5" x14ac:dyDescent="0.25">
      <c r="B25" s="3" t="s">
        <v>40</v>
      </c>
      <c r="C25" s="3" t="s">
        <v>41</v>
      </c>
      <c r="D25" s="1">
        <v>110</v>
      </c>
      <c r="E25" s="2">
        <f>Tabela225678910[[#This Row],[PRODUZIDAS]]*VLOOKUP(Tabela225678910[[#This Row],[SKU]],Tabela24[#All],9,0)</f>
        <v>56.657534246575345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Tabela225678910[[#This Row],[PRODUZIDAS]]*VLOOKUP(Tabela225678910[[#This Row],[SKU]],Tabela24[#All],9,0)</f>
        <v>26.783561643835618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50</v>
      </c>
      <c r="E68" s="2">
        <f>Tabela225678910[[#This Row],[PRODUZIDAS]]*VLOOKUP(Tabela225678910[[#This Row],[SKU]],Tabela24[#All],9,0)</f>
        <v>36.764999999999993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30</v>
      </c>
      <c r="E75" s="2">
        <f>Tabela225678910[[#This Row],[PRODUZIDAS]]*VLOOKUP(Tabela225678910[[#This Row],[SKU]],Tabela24[#All],9,0)</f>
        <v>22.058999999999994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5</v>
      </c>
      <c r="E94" s="2">
        <f>Tabela225678910[[#This Row],[PRODUZIDAS]]*VLOOKUP(Tabela225678910[[#This Row],[SKU]],Tabela24[#All],9,0)</f>
        <v>3.676499999999999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70</v>
      </c>
      <c r="E114" s="2">
        <f>Tabela225678910[[#This Row],[PRODUZIDAS]]*VLOOKUP(Tabela225678910[[#This Row],[SKU]],Tabela24[#All],9,0)</f>
        <v>45.08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165</v>
      </c>
      <c r="E132" s="2">
        <f>Tabela225678910[[#This Row],[PRODUZIDAS]]*VLOOKUP(Tabela225678910[[#This Row],[SKU]],Tabela24[#All],9,0)</f>
        <v>159.43124999999998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70</v>
      </c>
      <c r="E208" s="2">
        <f>Tabela225678910[[#This Row],[PRODUZIDAS]]*VLOOKUP(Tabela225678910[[#This Row],[SKU]],Tabela24[#All],9,0)</f>
        <v>67.637500000000003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>
        <v>1</v>
      </c>
      <c r="E309" s="2">
        <f>Tabela225678910[[#This Row],[PRODUZIDAS]]*VLOOKUP(Tabela225678910[[#This Row],[SKU]],Tabela24[#All],9,0)</f>
        <v>0.74999999999999989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>
        <v>3</v>
      </c>
      <c r="E360" s="2">
        <f>Tabela225678910[[#This Row],[PRODUZIDAS]]*VLOOKUP(Tabela225678910[[#This Row],[SKU]],Tabela24[#All],9,0)</f>
        <v>2.4545454545454541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>
        <v>3</v>
      </c>
      <c r="E384" s="2">
        <f>Tabela225678910[[#This Row],[PRODUZIDAS]]*VLOOKUP(Tabela225678910[[#This Row],[SKU]],Tabela24[#All],9,0)</f>
        <v>3.5474999999999994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>
        <v>1</v>
      </c>
      <c r="E527" s="2">
        <f>Tabela225678910[[#This Row],[PRODUZIDAS]]*VLOOKUP(Tabela225678910[[#This Row],[SKU]],Tabela24[#All],9,0)</f>
        <v>0.81818181818181801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100</v>
      </c>
      <c r="E638" s="2">
        <f>Tabela225678910[[#This Row],[PRODUZIDAS]]*VLOOKUP(Tabela225678910[[#This Row],[SKU]],Tabela24[#All],9,0)</f>
        <v>96.625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70</v>
      </c>
      <c r="E657" s="2">
        <f>Tabela225678910[[#This Row],[PRODUZIDAS]]*VLOOKUP(Tabela225678910[[#This Row],[SKU]],Tabela24[#All],9,0)</f>
        <v>72.160000000000011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100</v>
      </c>
      <c r="E660" s="2">
        <f>Tabela225678910[[#This Row],[PRODUZIDAS]]*VLOOKUP(Tabela225678910[[#This Row],[SKU]],Tabela24[#All],9,0)</f>
        <v>103.08571428571429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848.79523017527436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98</v>
      </c>
      <c r="E11" s="2">
        <f>Tabela22567891011[[#This Row],[PRODUZIDAS]]*VLOOKUP(Tabela22567891011[[#This Row],[SKU]],Tabela24[#All],10,0)</f>
        <v>40.052173913043468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90</v>
      </c>
      <c r="E24" s="2">
        <f>Tabela22567891011[[#This Row],[PRODUZIDAS]]*VLOOKUP(Tabela22567891011[[#This Row],[SKU]],Tabela24[#All],10,0)</f>
        <v>57.945205479452056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20</v>
      </c>
      <c r="E46" s="2">
        <f>Tabela22567891011[[#This Row],[PRODUZIDAS]]*VLOOKUP(Tabela22567891011[[#This Row],[SKU]],Tabela24[#All],10,0)</f>
        <v>14.679452054794517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5</v>
      </c>
      <c r="E55" s="2">
        <f>Tabela22567891011[[#This Row],[PRODUZIDAS]]*VLOOKUP(Tabela22567891011[[#This Row],[SKU]],Tabela24[#All],10,0)</f>
        <v>3.6698630136986292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52</v>
      </c>
      <c r="E68" s="2">
        <f>Tabela22567891011[[#This Row],[PRODUZIDAS]]*VLOOKUP(Tabela22567891011[[#This Row],[SKU]],Tabela24[#All],10,0)</f>
        <v>41.58959999999999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28</v>
      </c>
      <c r="E75" s="2">
        <f>Tabela22567891011[[#This Row],[PRODUZIDAS]]*VLOOKUP(Tabela22567891011[[#This Row],[SKU]],Tabela24[#All],10,0)</f>
        <v>22.394399999999997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>
        <v>7.5</v>
      </c>
      <c r="E94" s="2">
        <f>Tabela22567891011[[#This Row],[PRODUZIDAS]]*VLOOKUP(Tabela22567891011[[#This Row],[SKU]],Tabela24[#All],10,0)</f>
        <v>5.9984999999999991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>
        <v>47.5</v>
      </c>
      <c r="E115" s="2">
        <f>Tabela22567891011[[#This Row],[PRODUZIDAS]]*VLOOKUP(Tabela22567891011[[#This Row],[SKU]],Tabela24[#All],10,0)</f>
        <v>30.59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149.5</v>
      </c>
      <c r="E132" s="2">
        <f>Tabela22567891011[[#This Row],[PRODUZIDAS]]*VLOOKUP(Tabela22567891011[[#This Row],[SKU]],Tabela24[#All],10,0)</f>
        <v>134.82408333333331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Tabela22567891011[[#This Row],[PRODUZIDAS]]*VLOOKUP(Tabela22567891011[[#This Row],[SKU]],Tabela24[#All],10,0)</f>
        <v>9.0183333333333309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26.5</v>
      </c>
      <c r="E230" s="2">
        <f>Tabela22567891011[[#This Row],[PRODUZIDAS]]*VLOOKUP(Tabela22567891011[[#This Row],[SKU]],Tabela24[#All],10,0)</f>
        <v>30.732428571428571</v>
      </c>
    </row>
    <row r="231" spans="2:5" x14ac:dyDescent="0.25">
      <c r="B231" s="3" t="s">
        <v>452</v>
      </c>
      <c r="C231" s="3" t="s">
        <v>453</v>
      </c>
      <c r="D231" s="1">
        <v>97</v>
      </c>
      <c r="E231" s="2">
        <f>Tabela22567891011[[#This Row],[PRODUZIDAS]]*VLOOKUP(Tabela22567891011[[#This Row],[SKU]],Tabela24[#All],10,0)</f>
        <v>112.49228571428571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>
        <v>1</v>
      </c>
      <c r="E419" s="2">
        <f>Tabela22567891011[[#This Row],[PRODUZIDAS]]*VLOOKUP(Tabela22567891011[[#This Row],[SKU]],Tabela24[#All],10,0)</f>
        <v>0.74999999999999989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245.5</v>
      </c>
      <c r="E628" s="2">
        <f>Tabela22567891011[[#This Row],[PRODUZIDAS]]*VLOOKUP(Tabela22567891011[[#This Row],[SKU]],Tabela24[#All],10,0)</f>
        <v>158.102</v>
      </c>
    </row>
    <row r="629" spans="2:5" x14ac:dyDescent="0.25">
      <c r="B629" s="3" t="s">
        <v>1248</v>
      </c>
      <c r="C629" s="3" t="s">
        <v>1249</v>
      </c>
      <c r="D629" s="1">
        <v>135.5</v>
      </c>
      <c r="E629" s="2">
        <f>Tabela22567891011[[#This Row],[PRODUZIDAS]]*VLOOKUP(Tabela22567891011[[#This Row],[SKU]],Tabela24[#All],10,0)</f>
        <v>87.262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58</v>
      </c>
      <c r="E638" s="2">
        <f>Tabela22567891011[[#This Row],[PRODUZIDAS]]*VLOOKUP(Tabela22567891011[[#This Row],[SKU]],Tabela24[#All],10,0)</f>
        <v>52.30633333333332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40</v>
      </c>
      <c r="E660" s="2">
        <f>Tabela22567891011[[#This Row],[PRODUZIDAS]]*VLOOKUP(Tabela22567891011[[#This Row],[SKU]],Tabela24[#All],10,0)</f>
        <v>46.388571428571424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526.80122659987512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98</v>
      </c>
      <c r="E11" s="2">
        <f>Tabela2256789101112[[#This Row],[PRODUZIDAS]]*VLOOKUP(Tabela2256789101112[[#This Row],[SKU]],Tabela24[#All],11,0)</f>
        <v>73.428985507246367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100.5</v>
      </c>
      <c r="E24" s="2">
        <f>Tabela2256789101112[[#This Row],[PRODUZIDAS]]*VLOOKUP(Tabela2256789101112[[#This Row],[SKU]],Tabela24[#All],11,0)</f>
        <v>77.646575342465738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5</v>
      </c>
      <c r="E55" s="2">
        <f>Tabela2256789101112[[#This Row],[PRODUZIDAS]]*VLOOKUP(Tabela2256789101112[[#This Row],[SKU]],Tabela24[#All],11,0)</f>
        <v>2.8972602739726021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52</v>
      </c>
      <c r="E68" s="2">
        <f>Tabela2256789101112[[#This Row],[PRODUZIDAS]]*VLOOKUP(Tabela2256789101112[[#This Row],[SKU]],Tabela24[#All],11,0)</f>
        <v>43.601999999999997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7.5</v>
      </c>
      <c r="E75" s="2">
        <f>Tabela2256789101112[[#This Row],[PRODUZIDAS]]*VLOOKUP(Tabela2256789101112[[#This Row],[SKU]],Tabela24[#All],11,0)</f>
        <v>6.2887499999999994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5</v>
      </c>
      <c r="E94" s="2">
        <f>Tabela2256789101112[[#This Row],[PRODUZIDAS]]*VLOOKUP(Tabela2256789101112[[#This Row],[SKU]],Tabela24[#All],11,0)</f>
        <v>4.1924999999999999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>
        <v>47.5</v>
      </c>
      <c r="E115" s="2">
        <f>Tabela2256789101112[[#This Row],[PRODUZIDAS]]*VLOOKUP(Tabela2256789101112[[#This Row],[SKU]],Tabela24[#All],11,0)</f>
        <v>31.201800000000002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142.5</v>
      </c>
      <c r="E132" s="2">
        <f>Tabela2256789101112[[#This Row],[PRODUZIDAS]]*VLOOKUP(Tabela2256789101112[[#This Row],[SKU]],Tabela24[#All],11,0)</f>
        <v>100.97312499999998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>
        <v>14</v>
      </c>
      <c r="E189" s="2">
        <f>Tabela2256789101112[[#This Row],[PRODUZIDAS]]*VLOOKUP(Tabela2256789101112[[#This Row],[SKU]],Tabela24[#All],11,0)</f>
        <v>9.9253000000000018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26.5</v>
      </c>
      <c r="E230" s="2">
        <f>Tabela2256789101112[[#This Row],[PRODUZIDAS]]*VLOOKUP(Tabela2256789101112[[#This Row],[SKU]],Tabela24[#All],11,0)</f>
        <v>20.488285714285713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1</v>
      </c>
      <c r="E419" s="2">
        <f>Tabela2256789101112[[#This Row],[PRODUZIDAS]]*VLOOKUP(Tabela2256789101112[[#This Row],[SKU]],Tabela24[#All],11,0)</f>
        <v>0.35833333333333328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>
        <v>1</v>
      </c>
      <c r="E440" s="2">
        <f>Tabela2256789101112[[#This Row],[PRODUZIDAS]]*VLOOKUP(Tabela2256789101112[[#This Row],[SKU]],Tabela24[#All],11,0)</f>
        <v>0.41624000000000005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100</v>
      </c>
      <c r="E569" s="2">
        <f>Tabela2256789101112[[#This Row],[PRODUZIDAS]]*VLOOKUP(Tabela2256789101112[[#This Row],[SKU]],Tabela24[#All],11,0)</f>
        <v>70.85833333333332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50</v>
      </c>
      <c r="E581" s="2">
        <f>Tabela2256789101112[[#This Row],[PRODUZIDAS]]*VLOOKUP(Tabela2256789101112[[#This Row],[SKU]],Tabela24[#All],11,0)</f>
        <v>35.42916666666666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>
        <v>35</v>
      </c>
      <c r="E596" s="2">
        <f>Tabela2256789101112[[#This Row],[PRODUZIDAS]]*VLOOKUP(Tabela2256789101112[[#This Row],[SKU]],Tabela24[#All],11,0)</f>
        <v>27.06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28.5</v>
      </c>
      <c r="E660" s="2">
        <f>Tabela2256789101112[[#This Row],[PRODUZIDAS]]*VLOOKUP(Tabela2256789101112[[#This Row],[SKU]],Tabela24[#All],11,0)</f>
        <v>22.034571428571429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3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939.8067613078548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68</v>
      </c>
      <c r="E11" s="2">
        <f>Tabela225678910111213[[#This Row],[PRODUZIDAS]]*VLOOKUP(Tabela225678910111213[[#This Row],[SKU]],Tabela24[#All],12,0)</f>
        <v>78.742028985507233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56.5</v>
      </c>
      <c r="E13" s="2">
        <f>Tabela225678910111213[[#This Row],[PRODUZIDAS]]*VLOOKUP(Tabela225678910111213[[#This Row],[SKU]],Tabela24[#All],12,0)</f>
        <v>65.42536231884057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110</v>
      </c>
      <c r="E18" s="2">
        <f>Tabela225678910111213[[#This Row],[PRODUZIDAS]]*VLOOKUP(Tabela225678910111213[[#This Row],[SKU]],Tabela24[#All],12,0)</f>
        <v>127.37681159420289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52.5</v>
      </c>
      <c r="E46" s="2">
        <f>Tabela225678910111213[[#This Row],[PRODUZIDAS]]*VLOOKUP(Tabela225678910111213[[#This Row],[SKU]],Tabela24[#All],12,0)</f>
        <v>54.082191780821915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22.5</v>
      </c>
      <c r="E55" s="2">
        <f>Tabela225678910111213[[#This Row],[PRODUZIDAS]]*VLOOKUP(Tabela225678910111213[[#This Row],[SKU]],Tabela24[#All],12,0)</f>
        <v>23.17808219178082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11</v>
      </c>
      <c r="E74" s="2">
        <f>Tabela225678910111213[[#This Row],[PRODUZIDAS]]*VLOOKUP(Tabela225678910111213[[#This Row],[SKU]],Tabela24[#All],12,0)</f>
        <v>12.061499999999999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5</v>
      </c>
      <c r="E94" s="2">
        <f>Tabela225678910111213[[#This Row],[PRODUZIDAS]]*VLOOKUP(Tabela225678910111213[[#This Row],[SKU]],Tabela24[#All],12,0)</f>
        <v>5.482499999999999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>
        <v>47.5</v>
      </c>
      <c r="E115" s="2">
        <f>Tabela225678910111213[[#This Row],[PRODUZIDAS]]*VLOOKUP(Tabela225678910111213[[#This Row],[SKU]],Tabela24[#All],12,0)</f>
        <v>52.002999999999986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142.5</v>
      </c>
      <c r="E132" s="2">
        <f>Tabela225678910111213[[#This Row],[PRODUZIDAS]]*VLOOKUP(Tabela225678910111213[[#This Row],[SKU]],Tabela24[#All],12,0)</f>
        <v>128.51124999999996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Tabela225678910111213[[#This Row],[PRODUZIDAS]]*VLOOKUP(Tabela225678910111213[[#This Row],[SKU]],Tabela24[#All],12,0)</f>
        <v>9.0183333333333309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>
        <v>4.5</v>
      </c>
      <c r="E141" s="2">
        <f>Tabela225678910111213[[#This Row],[PRODUZIDAS]]*VLOOKUP(Tabela225678910111213[[#This Row],[SKU]],Tabela24[#All],12,0)</f>
        <v>4.0582499999999992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31.5</v>
      </c>
      <c r="E146" s="2">
        <f>Tabela225678910111213[[#This Row],[PRODUZIDAS]]*VLOOKUP(Tabela225678910111213[[#This Row],[SKU]],Tabela24[#All],12,0)</f>
        <v>34.5015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>
        <v>25</v>
      </c>
      <c r="E149" s="2">
        <f>Tabela225678910111213[[#This Row],[PRODUZIDAS]]*VLOOKUP(Tabela225678910111213[[#This Row],[SKU]],Tabela24[#All],12,0)</f>
        <v>27.382142857142856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Tabela225678910111213[[#This Row],[PRODUZIDAS]]*VLOOKUP(Tabela225678910111213[[#This Row],[SKU]],Tabela24[#All],12,0)</f>
        <v>3.018146341463416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>
        <v>15</v>
      </c>
      <c r="E266" s="2">
        <f>Tabela225678910111213[[#This Row],[PRODUZIDAS]]*VLOOKUP(Tabela225678910111213[[#This Row],[SKU]],Tabela24[#All],12,0)</f>
        <v>15.468000000000005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42</v>
      </c>
      <c r="E569" s="2">
        <f>Tabela225678910111213[[#This Row],[PRODUZIDAS]]*VLOOKUP(Tabela225678910111213[[#This Row],[SKU]],Tabela24[#All],12,0)</f>
        <v>37.876999999999995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94</v>
      </c>
      <c r="E581" s="2">
        <f>Tabela225678910111213[[#This Row],[PRODUZIDAS]]*VLOOKUP(Tabela225678910111213[[#This Row],[SKU]],Tabela24[#All],12,0)</f>
        <v>84.772333333333322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50</v>
      </c>
      <c r="E593" s="2">
        <f>Tabela225678910111213[[#This Row],[PRODUZIDAS]]*VLOOKUP(Tabela225678910111213[[#This Row],[SKU]],Tabela24[#All],12,0)</f>
        <v>54.764285714285712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83</v>
      </c>
      <c r="E632" s="2">
        <f>Tabela225678910111213[[#This Row],[PRODUZIDAS]]*VLOOKUP(Tabela225678910111213[[#This Row],[SKU]],Tabela24[#All],12,0)</f>
        <v>90.86839999999998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28.5</v>
      </c>
      <c r="E660" s="2">
        <f>Tabela225678910111213[[#This Row],[PRODUZIDAS]]*VLOOKUP(Tabela225678910111213[[#This Row],[SKU]],Tabela24[#All],12,0)</f>
        <v>31.215642857142853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955.06550157406616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38</v>
      </c>
      <c r="E11" s="2">
        <f>Tabela22567891011121314[[#This Row],[PRODUZIDAS]]*VLOOKUP(Tabela22567891011121314[[#This Row],[SKU]],Tabela24[#All],13,0)</f>
        <v>46.591304347826089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81</v>
      </c>
      <c r="E13" s="2">
        <f>Tabela22567891011121314[[#This Row],[PRODUZIDAS]]*VLOOKUP(Tabela22567891011121314[[#This Row],[SKU]],Tabela24[#All],13,0)</f>
        <v>99.313043478260866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137</v>
      </c>
      <c r="E19" s="2">
        <f>Tabela22567891011121314[[#This Row],[PRODUZIDAS]]*VLOOKUP(Tabela22567891011121314[[#This Row],[SKU]],Tabela24[#All],13,0)</f>
        <v>167.97391304347826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Tabela22567891011121314[[#This Row],[PRODUZIDAS]]*VLOOKUP(Tabela22567891011121314[[#This Row],[SKU]],Tabela24[#All],13,0)</f>
        <v>11.589041095890408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48</v>
      </c>
      <c r="E46" s="2">
        <f>Tabela22567891011121314[[#This Row],[PRODUZIDAS]]*VLOOKUP(Tabela22567891011121314[[#This Row],[SKU]],Tabela24[#All],13,0)</f>
        <v>55.627397260273966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11</v>
      </c>
      <c r="E55" s="2">
        <f>Tabela22567891011121314[[#This Row],[PRODUZIDAS]]*VLOOKUP(Tabela22567891011121314[[#This Row],[SKU]],Tabela24[#All],13,0)</f>
        <v>12.74794520547945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12</v>
      </c>
      <c r="E69" s="2">
        <f>Tabela22567891011121314[[#This Row],[PRODUZIDAS]]*VLOOKUP(Tabela22567891011121314[[#This Row],[SKU]],Tabela24[#All],13,0)</f>
        <v>13.931999999999999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>
        <v>10</v>
      </c>
      <c r="E83" s="2">
        <f>Tabela22567891011121314[[#This Row],[PRODUZIDAS]]*VLOOKUP(Tabela22567891011121314[[#This Row],[SKU]],Tabela24[#All],13,0)</f>
        <v>11.609999999999998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4</v>
      </c>
      <c r="E94" s="2">
        <f>Tabela22567891011121314[[#This Row],[PRODUZIDAS]]*VLOOKUP(Tabela22567891011121314[[#This Row],[SKU]],Tabela24[#All],13,0)</f>
        <v>4.6439999999999992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>
        <v>47</v>
      </c>
      <c r="E115" s="2">
        <f>Tabela22567891011121314[[#This Row],[PRODUZIDAS]]*VLOOKUP(Tabela22567891011121314[[#This Row],[SKU]],Tabela24[#All],13,0)</f>
        <v>54.482399999999991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58</v>
      </c>
      <c r="E134" s="2">
        <f>Tabela22567891011121314[[#This Row],[PRODUZIDAS]]*VLOOKUP(Tabela22567891011121314[[#This Row],[SKU]],Tabela24[#All],13,0)</f>
        <v>67.250999999999991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53</v>
      </c>
      <c r="E146" s="2">
        <f>Tabela22567891011121314[[#This Row],[PRODUZIDAS]]*VLOOKUP(Tabela22567891011121314[[#This Row],[SKU]],Tabela24[#All],13,0)</f>
        <v>61.464857142857142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27</v>
      </c>
      <c r="E149" s="2">
        <f>Tabela22567891011121314[[#This Row],[PRODUZIDAS]]*VLOOKUP(Tabela22567891011121314[[#This Row],[SKU]],Tabela24[#All],13,0)</f>
        <v>31.312285714285714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45</v>
      </c>
      <c r="E152" s="2">
        <f>Tabela22567891011121314[[#This Row],[PRODUZIDAS]]*VLOOKUP(Tabela22567891011121314[[#This Row],[SKU]],Tabela24[#All],13,0)</f>
        <v>52.187142857142859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Tabela22567891011121314[[#This Row],[PRODUZIDAS]]*VLOOKUP(Tabela22567891011121314[[#This Row],[SKU]],Tabela24[#All],13,0)</f>
        <v>3.4775999999999994</v>
      </c>
    </row>
    <row r="194" spans="2:5" x14ac:dyDescent="0.25">
      <c r="B194" s="3" t="s">
        <v>378</v>
      </c>
      <c r="C194" s="3" t="s">
        <v>379</v>
      </c>
      <c r="D194" s="1">
        <v>77</v>
      </c>
      <c r="E194" s="2">
        <f>Tabela22567891011121314[[#This Row],[PRODUZIDAS]]*VLOOKUP(Tabela22567891011121314[[#This Row],[SKU]],Tabela24[#All],13,0)</f>
        <v>89.25839999999998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</v>
      </c>
      <c r="E197" s="2">
        <f>Tabela22567891011121314[[#This Row],[PRODUZIDAS]]*VLOOKUP(Tabela22567891011121314[[#This Row],[SKU]],Tabela24[#All],13,0)</f>
        <v>4.6367999999999991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21</v>
      </c>
      <c r="E226" s="2">
        <f>Tabela22567891011121314[[#This Row],[PRODUZIDAS]]*VLOOKUP(Tabela22567891011121314[[#This Row],[SKU]],Tabela24[#All],13,0)</f>
        <v>24.353999999999999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8</v>
      </c>
      <c r="E569" s="2">
        <f>Tabela22567891011121314[[#This Row],[PRODUZIDAS]]*VLOOKUP(Tabela22567891011121314[[#This Row],[SKU]],Tabela24[#All],13,0)</f>
        <v>9.275999999999998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2</v>
      </c>
      <c r="E581" s="2">
        <f>Tabela22567891011121314[[#This Row],[PRODUZIDAS]]*VLOOKUP(Tabela22567891011121314[[#This Row],[SKU]],Tabela24[#All],13,0)</f>
        <v>2.3189999999999995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59</v>
      </c>
      <c r="E632" s="2">
        <f>Tabela22567891011121314[[#This Row],[PRODUZIDAS]]*VLOOKUP(Tabela22567891011121314[[#This Row],[SKU]],Tabela24[#All],13,0)</f>
        <v>68.392799999999994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5</v>
      </c>
      <c r="E657" s="2">
        <f>Tabela22567891011121314[[#This Row],[PRODUZIDAS]]*VLOOKUP(Tabela22567891011121314[[#This Row],[SKU]],Tabela24[#All],13,0)</f>
        <v>5.798571428571428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49</v>
      </c>
      <c r="E660" s="2">
        <f>Tabela22567891011121314[[#This Row],[PRODUZIDAS]]*VLOOKUP(Tabela22567891011121314[[#This Row],[SKU]],Tabela24[#All],13,0)</f>
        <v>56.826000000000001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212.23677812757023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38</v>
      </c>
      <c r="E11" s="2">
        <f>Tabela2256789101112131415[[#This Row],[PRODUZIDAS]]*VLOOKUP(Tabela2256789101112131415[[#This Row],[SKU]],Tabela24[#All],14,0)</f>
        <v>10.353623188405797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81</v>
      </c>
      <c r="E13" s="2">
        <f>Tabela2256789101112131415[[#This Row],[PRODUZIDAS]]*VLOOKUP(Tabela2256789101112131415[[#This Row],[SKU]],Tabela24[#All],14,0)</f>
        <v>22.069565217391304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137</v>
      </c>
      <c r="E19" s="2">
        <f>Tabela2256789101112131415[[#This Row],[PRODUZIDAS]]*VLOOKUP(Tabela2256789101112131415[[#This Row],[SKU]],Tabela24[#All],14,0)</f>
        <v>37.327536231884061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Tabela2256789101112131415[[#This Row],[PRODUZIDAS]]*VLOOKUP(Tabela2256789101112131415[[#This Row],[SKU]],Tabela24[#All],14,0)</f>
        <v>2.5753424657534247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48</v>
      </c>
      <c r="E46" s="2">
        <f>Tabela2256789101112131415[[#This Row],[PRODUZIDAS]]*VLOOKUP(Tabela2256789101112131415[[#This Row],[SKU]],Tabela24[#All],14,0)</f>
        <v>12.361643835616437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11</v>
      </c>
      <c r="E55" s="2">
        <f>Tabela2256789101112131415[[#This Row],[PRODUZIDAS]]*VLOOKUP(Tabela2256789101112131415[[#This Row],[SKU]],Tabela24[#All],14,0)</f>
        <v>2.8328767123287673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12</v>
      </c>
      <c r="E69" s="2">
        <f>Tabela2256789101112131415[[#This Row],[PRODUZIDAS]]*VLOOKUP(Tabela2256789101112131415[[#This Row],[SKU]],Tabela24[#All],14,0)</f>
        <v>3.0960000000000001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>
        <v>10</v>
      </c>
      <c r="E83" s="2">
        <f>Tabela2256789101112131415[[#This Row],[PRODUZIDAS]]*VLOOKUP(Tabela2256789101112131415[[#This Row],[SKU]],Tabela24[#All],14,0)</f>
        <v>2.58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4</v>
      </c>
      <c r="E94" s="2">
        <f>Tabela2256789101112131415[[#This Row],[PRODUZIDAS]]*VLOOKUP(Tabela2256789101112131415[[#This Row],[SKU]],Tabela24[#All],14,0)</f>
        <v>1.032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>
        <v>47</v>
      </c>
      <c r="E115" s="2">
        <f>Tabela2256789101112131415[[#This Row],[PRODUZIDAS]]*VLOOKUP(Tabela2256789101112131415[[#This Row],[SKU]],Tabela24[#All],14,0)</f>
        <v>12.107200000000001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58</v>
      </c>
      <c r="E134" s="2">
        <f>Tabela2256789101112131415[[#This Row],[PRODUZIDAS]]*VLOOKUP(Tabela2256789101112131415[[#This Row],[SKU]],Tabela24[#All],14,0)</f>
        <v>14.944666666666667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53</v>
      </c>
      <c r="E146" s="2">
        <f>Tabela2256789101112131415[[#This Row],[PRODUZIDAS]]*VLOOKUP(Tabela2256789101112131415[[#This Row],[SKU]],Tabela24[#All],14,0)</f>
        <v>13.658857142857144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27</v>
      </c>
      <c r="E149" s="2">
        <f>Tabela2256789101112131415[[#This Row],[PRODUZIDAS]]*VLOOKUP(Tabela2256789101112131415[[#This Row],[SKU]],Tabela24[#All],14,0)</f>
        <v>6.9582857142857151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45</v>
      </c>
      <c r="E152" s="2">
        <f>Tabela2256789101112131415[[#This Row],[PRODUZIDAS]]*VLOOKUP(Tabela2256789101112131415[[#This Row],[SKU]],Tabela24[#All],14,0)</f>
        <v>11.597142857142858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Tabela2256789101112131415[[#This Row],[PRODUZIDAS]]*VLOOKUP(Tabela2256789101112131415[[#This Row],[SKU]],Tabela24[#All],14,0)</f>
        <v>0.77279999999999993</v>
      </c>
    </row>
    <row r="194" spans="2:5" x14ac:dyDescent="0.25">
      <c r="B194" s="3" t="s">
        <v>378</v>
      </c>
      <c r="C194" s="3" t="s">
        <v>379</v>
      </c>
      <c r="D194" s="1">
        <v>77</v>
      </c>
      <c r="E194" s="2">
        <f>Tabela2256789101112131415[[#This Row],[PRODUZIDAS]]*VLOOKUP(Tabela2256789101112131415[[#This Row],[SKU]],Tabela24[#All],14,0)</f>
        <v>19.8352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</v>
      </c>
      <c r="E197" s="2">
        <f>Tabela2256789101112131415[[#This Row],[PRODUZIDAS]]*VLOOKUP(Tabela2256789101112131415[[#This Row],[SKU]],Tabela24[#All],14,0)</f>
        <v>1.0304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21</v>
      </c>
      <c r="E226" s="2">
        <f>Tabela2256789101112131415[[#This Row],[PRODUZIDAS]]*VLOOKUP(Tabela2256789101112131415[[#This Row],[SKU]],Tabela24[#All],14,0)</f>
        <v>5.4119999999999999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8</v>
      </c>
      <c r="E569" s="2">
        <f>Tabela2256789101112131415[[#This Row],[PRODUZIDAS]]*VLOOKUP(Tabela2256789101112131415[[#This Row],[SKU]],Tabela24[#All],14,0)</f>
        <v>2.0613333333333332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2</v>
      </c>
      <c r="E581" s="2">
        <f>Tabela2256789101112131415[[#This Row],[PRODUZIDAS]]*VLOOKUP(Tabela2256789101112131415[[#This Row],[SKU]],Tabela24[#All],14,0)</f>
        <v>0.51533333333333331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59</v>
      </c>
      <c r="E632" s="2">
        <f>Tabela2256789101112131415[[#This Row],[PRODUZIDAS]]*VLOOKUP(Tabela2256789101112131415[[#This Row],[SKU]],Tabela24[#All],14,0)</f>
        <v>15.198399999999999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5</v>
      </c>
      <c r="E657" s="2">
        <f>Tabela2256789101112131415[[#This Row],[PRODUZIDAS]]*VLOOKUP(Tabela2256789101112131415[[#This Row],[SKU]],Tabela24[#All],14,0)</f>
        <v>1.2885714285714287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49</v>
      </c>
      <c r="E660" s="2">
        <f>Tabela2256789101112131415[[#This Row],[PRODUZIDAS]]*VLOOKUP(Tabela2256789101112131415[[#This Row],[SKU]],Tabela24[#All],14,0)</f>
        <v>12.628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2025-05-21T19:11:23Z</dcterms:modified>
</cp:coreProperties>
</file>