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5-2025\"/>
    </mc:Choice>
  </mc:AlternateContent>
  <xr:revisionPtr revIDLastSave="0" documentId="13_ncr:1_{060027CF-CE37-4366-A3CB-8F491FE7724B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<sst xmlns="http://schemas.openxmlformats.org/spreadsheetml/2006/main" count="26032" uniqueCount="1899">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</sst>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4" sqref="B4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45789</v>
      </c>
      <c r="C2" s="31"/>
      <c r="D2" s="33">
        <f>SUM(Tabela15[VALOR])</f>
        <v>3919.2143492218661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25.518846118721456</v>
      </c>
      <c r="D7" s="26"/>
      <c r="E7" s="26">
        <f>Tabela15[[#This Row],[VALOR]]-Tabela15[[#This Row],[Custo Setor]]</f>
        <v>25.518846118721456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716.59839682988752</v>
      </c>
      <c r="D13" s="26"/>
      <c r="E13" s="26">
        <f>Tabela15[[#This Row],[VALOR]]-Tabela15[[#This Row],[Custo Setor]]</f>
        <v>716.59839682988752</v>
      </c>
    </row>
    <row r="14" spans="2:5" x14ac:dyDescent="0.25">
      <c r="B14" t="s">
        <v>1889</v>
      </c>
      <c r="C14" s="21">
        <f>'8 - ACABAMENTO'!G4</f>
        <v>494.75174802461777</v>
      </c>
      <c r="D14" s="26"/>
      <c r="E14" s="26">
        <f>Tabela15[[#This Row],[VALOR]]-Tabela15[[#This Row],[Custo Setor]]</f>
        <v>494.75174802461777</v>
      </c>
    </row>
    <row r="15" spans="2:5" x14ac:dyDescent="0.25">
      <c r="B15" t="s">
        <v>1890</v>
      </c>
      <c r="C15" s="21">
        <f t="array" ref="C15">'9 - FURO'!G4</f>
        <v>395.35015038259735</v>
      </c>
      <c r="D15" s="26"/>
      <c r="E15" s="26">
        <f>Tabela15[[#This Row],[VALOR]]-Tabela15[[#This Row],[Custo Setor]]</f>
        <v>395.35015038259735</v>
      </c>
    </row>
    <row r="16" spans="2:5" x14ac:dyDescent="0.25">
      <c r="B16" t="s">
        <v>1891</v>
      </c>
      <c r="C16" s="21">
        <f t="array" ref="C16">'10 - ILHOS'!G4</f>
        <v>891.18321863354015</v>
      </c>
      <c r="D16" s="26"/>
      <c r="E16" s="26">
        <f>Tabela15[[#This Row],[VALOR]]-Tabela15[[#This Row],[Custo Setor]]</f>
        <v>891.18321863354015</v>
      </c>
    </row>
    <row r="17" spans="2:5" x14ac:dyDescent="0.25">
      <c r="B17" t="s">
        <v>1892</v>
      </c>
      <c r="C17" s="21">
        <f t="array" ref="C17">'11 - DOBRA'!G4</f>
        <v>1140.3341730084105</v>
      </c>
      <c r="D17" s="26"/>
      <c r="E17" s="26">
        <f>Tabela15[[#This Row],[VALOR]]-Tabela15[[#This Row],[Custo Setor]]</f>
        <v>1140.3341730084105</v>
      </c>
    </row>
    <row r="18" spans="2:5" x14ac:dyDescent="0.25">
      <c r="B18" t="s">
        <v>1893</v>
      </c>
      <c r="C18" s="21">
        <f t="array" ref="C18">'12 - EMBALAGEM'!G4</f>
        <v>255.47781622409119</v>
      </c>
      <c r="D18" s="26"/>
      <c r="E18" s="26">
        <f>Tabela15[[#This Row],[VALOR]]-Tabela15[[#This Row],[Custo Setor]]</f>
        <v>255.47781622409119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3919.2143492218661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369" workbookViewId="0">
      <selection activeCell="D383" sqref="D38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25.518846118721456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>
        <v>20</v>
      </c>
      <c r="E40" s="2">
        <f>Tabela2[[#This Row],[PRODUZIDAS]]*VLOOKUP(Tabela2[[#This Row],[SKU]],Tabela24[#All],3,0)</f>
        <v>5.4082191780821907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22</v>
      </c>
      <c r="E54" s="2">
        <f>Tabela2[[#This Row],[PRODUZIDAS]]*VLOOKUP(Tabela2[[#This Row],[SKU]],Tabela24[#All],3,0)</f>
        <v>5.9490410958904096</v>
      </c>
    </row>
    <row r="55" spans="2:5" x14ac:dyDescent="0.25">
      <c r="B55" s="3" t="s">
        <v>100</v>
      </c>
      <c r="C55" s="3" t="s">
        <v>101</v>
      </c>
      <c r="D55" s="1">
        <v>20</v>
      </c>
      <c r="E55" s="2">
        <f>Tabela2[[#This Row],[PRODUZIDAS]]*VLOOKUP(Tabela2[[#This Row],[SKU]],Tabela24[#All],3,0)</f>
        <v>5.4082191780821907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>
        <v>21</v>
      </c>
      <c r="E67" s="2">
        <f>Tabela2[[#This Row],[PRODUZIDAS]]*VLOOKUP(Tabela2[[#This Row],[SKU]],Tabela24[#All],3,0)</f>
        <v>5.6888999999999994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>
        <v>2</v>
      </c>
      <c r="E89" s="2">
        <f>Tabela2[[#This Row],[PRODUZIDAS]]*VLOOKUP(Tabela2[[#This Row],[SKU]],Tabela24[#All],3,0)</f>
        <v>0.54179999999999995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>
        <v>2</v>
      </c>
      <c r="E382" s="2">
        <f>Tabela2[[#This Row],[PRODUZIDAS]]*VLOOKUP(Tabela2[[#This Row],[SKU]],Tabela24[#All],3,0)</f>
        <v>2.5226666666666668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topLeftCell="A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716.59839682988752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>
        <v>102.5</v>
      </c>
      <c r="E19" s="2">
        <f>Tabela225678910[[#This Row],[PRODUZIDAS]]*VLOOKUP(Tabela225678910[[#This Row],[SKU]],Tabela24[#All],9,0)</f>
        <v>41.891304347826079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>
        <v>100</v>
      </c>
      <c r="E33" s="2">
        <f>Tabela225678910[[#This Row],[PRODUZIDAS]]*VLOOKUP(Tabela225678910[[#This Row],[SKU]],Tabela24[#All],9,0)</f>
        <v>51.506849315068493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>
        <v>42</v>
      </c>
      <c r="E40" s="2">
        <f>Tabela225678910[[#This Row],[PRODUZIDAS]]*VLOOKUP(Tabela225678910[[#This Row],[SKU]],Tabela24[#All],9,0)</f>
        <v>28.122739726027397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>
        <v>20</v>
      </c>
      <c r="E55" s="2">
        <f>Tabela225678910[[#This Row],[PRODUZIDAS]]*VLOOKUP(Tabela225678910[[#This Row],[SKU]],Tabela24[#All],9,0)</f>
        <v>13.391780821917809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>
        <v>44.5</v>
      </c>
      <c r="E67" s="2">
        <f>Tabela225678910[[#This Row],[PRODUZIDAS]]*VLOOKUP(Tabela225678910[[#This Row],[SKU]],Tabela24[#All],9,0)</f>
        <v>32.720849999999992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>
        <v>34</v>
      </c>
      <c r="E74" s="2">
        <f>Tabela225678910[[#This Row],[PRODUZIDAS]]*VLOOKUP(Tabela225678910[[#This Row],[SKU]],Tabela24[#All],9,0)</f>
        <v>25.000199999999996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>
        <v>50</v>
      </c>
      <c r="E122" s="2">
        <f>Tabela225678910[[#This Row],[PRODUZIDAS]]*VLOOKUP(Tabela225678910[[#This Row],[SKU]],Tabela24[#All],9,0)</f>
        <v>48.3125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>
        <v>205</v>
      </c>
      <c r="E144" s="2">
        <f>Tabela225678910[[#This Row],[PRODUZIDAS]]*VLOOKUP(Tabela225678910[[#This Row],[SKU]],Tabela24[#All],9,0)</f>
        <v>211.3257142857143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224.5</v>
      </c>
      <c r="E203" s="2">
        <f>Tabela225678910[[#This Row],[PRODUZIDAS]]*VLOOKUP(Tabela225678910[[#This Row],[SKU]],Tabela24[#All],9,0)</f>
        <v>216.923125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>
        <v>11</v>
      </c>
      <c r="E422" s="2">
        <f>Tabela225678910[[#This Row],[PRODUZIDAS]]*VLOOKUP(Tabela225678910[[#This Row],[SKU]],Tabela24[#All],9,0)</f>
        <v>7.3333333333333339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>
        <v>9</v>
      </c>
      <c r="E443" s="2">
        <f>Tabela225678910[[#This Row],[PRODUZIDAS]]*VLOOKUP(Tabela225678910[[#This Row],[SKU]],Tabela24[#All],9,0)</f>
        <v>8.5140000000000011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>
        <v>49</v>
      </c>
      <c r="E626" s="2">
        <f>Tabela225678910[[#This Row],[PRODUZIDAS]]*VLOOKUP(Tabela225678910[[#This Row],[SKU]],Tabela24[#All],9,0)</f>
        <v>31.556000000000001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9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494.75174802461777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>
        <v>15</v>
      </c>
      <c r="E19" s="2">
        <f>Tabela22567891011[[#This Row],[PRODUZIDAS]]*VLOOKUP(Tabela22567891011[[#This Row],[SKU]],Tabela24[#All],10,0)</f>
        <v>6.1304347826086945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20</v>
      </c>
      <c r="E54" s="2">
        <f>Tabela22567891011[[#This Row],[PRODUZIDAS]]*VLOOKUP(Tabela22567891011[[#This Row],[SKU]],Tabela24[#All],10,0)</f>
        <v>14.679452054794517</v>
      </c>
    </row>
    <row r="55" spans="2:5" x14ac:dyDescent="0.25">
      <c r="B55" s="3" t="s">
        <v>100</v>
      </c>
      <c r="C55" s="3" t="s">
        <v>101</v>
      </c>
      <c r="D55" s="1">
        <v>7.5</v>
      </c>
      <c r="E55" s="2">
        <f>Tabela22567891011[[#This Row],[PRODUZIDAS]]*VLOOKUP(Tabela22567891011[[#This Row],[SKU]],Tabela24[#All],10,0)</f>
        <v>5.5047945205479438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>
        <v>42.5</v>
      </c>
      <c r="E67" s="2">
        <f>Tabela22567891011[[#This Row],[PRODUZIDAS]]*VLOOKUP(Tabela22567891011[[#This Row],[SKU]],Tabela24[#All],10,0)</f>
        <v>33.991499999999995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>
        <v>18</v>
      </c>
      <c r="E69" s="2">
        <f>Tabela22567891011[[#This Row],[PRODUZIDAS]]*VLOOKUP(Tabela22567891011[[#This Row],[SKU]],Tabela24[#All],10,0)</f>
        <v>14.396399999999996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>
        <v>30</v>
      </c>
      <c r="E114" s="2">
        <f>Tabela22567891011[[#This Row],[PRODUZIDAS]]*VLOOKUP(Tabela22567891011[[#This Row],[SKU]],Tabela24[#All],10,0)</f>
        <v>19.32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>
        <v>20</v>
      </c>
      <c r="E122" s="2">
        <f>Tabela22567891011[[#This Row],[PRODUZIDAS]]*VLOOKUP(Tabela22567891011[[#This Row],[SKU]],Tabela24[#All],10,0)</f>
        <v>18.036666666666662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>
        <v>114.5</v>
      </c>
      <c r="E144" s="2">
        <f>Tabela22567891011[[#This Row],[PRODUZIDAS]]*VLOOKUP(Tabela22567891011[[#This Row],[SKU]],Tabela24[#All],10,0)</f>
        <v>132.7872857142857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>
        <v>57</v>
      </c>
      <c r="E195" s="2">
        <f>Tabela22567891011[[#This Row],[PRODUZIDAS]]*VLOOKUP(Tabela22567891011[[#This Row],[SKU]],Tabela24[#All],10,0)</f>
        <v>36.707999999999998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>
        <v>56</v>
      </c>
      <c r="E203" s="2">
        <f>Tabela22567891011[[#This Row],[PRODUZIDAS]]*VLOOKUP(Tabela22567891011[[#This Row],[SKU]],Tabela24[#All],10,0)</f>
        <v>50.502666666666656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41</v>
      </c>
      <c r="E231" s="2">
        <f>Tabela22567891011[[#This Row],[PRODUZIDAS]]*VLOOKUP(Tabela22567891011[[#This Row],[SKU]],Tabela24[#All],10,0)</f>
        <v>47.548285714285711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>
        <v>10</v>
      </c>
      <c r="E429" s="2">
        <f>Tabela22567891011[[#This Row],[PRODUZIDAS]]*VLOOKUP(Tabela22567891011[[#This Row],[SKU]],Tabela24[#All],10,0)</f>
        <v>7.4999999999999991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>
        <v>34</v>
      </c>
      <c r="E627" s="2">
        <f>Tabela22567891011[[#This Row],[PRODUZIDAS]]*VLOOKUP(Tabela22567891011[[#This Row],[SKU]],Tabela24[#All],10,0)</f>
        <v>21.896000000000001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>
        <v>25</v>
      </c>
      <c r="E638" s="2">
        <f>Tabela22567891011[[#This Row],[PRODUZIDAS]]*VLOOKUP(Tabela22567891011[[#This Row],[SKU]],Tabela24[#All],10,0)</f>
        <v>22.545833333333327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10</v>
      </c>
      <c r="E657" s="2">
        <f>Tabela22567891011[[#This Row],[PRODUZIDAS]]*VLOOKUP(Tabela22567891011[[#This Row],[SKU]],Tabela24[#All],10,0)</f>
        <v>11.597142857142856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>
        <v>44.5</v>
      </c>
      <c r="E660" s="2">
        <f>Tabela22567891011[[#This Row],[PRODUZIDAS]]*VLOOKUP(Tabela22567891011[[#This Row],[SKU]],Tabela24[#All],10,0)</f>
        <v>51.607285714285716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457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395.35015038259735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>
        <v>15</v>
      </c>
      <c r="E19" s="2">
        <f>Tabela2256789101112[[#This Row],[PRODUZIDAS]]*VLOOKUP(Tabela2256789101112[[#This Row],[SKU]],Tabela24[#All],11,0)</f>
        <v>11.239130434782608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>
        <v>1</v>
      </c>
      <c r="E28" s="2">
        <f>Tabela2256789101112[[#This Row],[PRODUZIDAS]]*VLOOKUP(Tabela2256789101112[[#This Row],[SKU]],Tabela24[#All],11,0)</f>
        <v>0.77260273972602722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>
        <v>15</v>
      </c>
      <c r="E40" s="2">
        <f>Tabela2256789101112[[#This Row],[PRODUZIDAS]]*VLOOKUP(Tabela2256789101112[[#This Row],[SKU]],Tabela24[#All],11,0)</f>
        <v>8.6917808219178063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>
        <v>50.5</v>
      </c>
      <c r="E47" s="2">
        <f>Tabela2256789101112[[#This Row],[PRODUZIDAS]]*VLOOKUP(Tabela2256789101112[[#This Row],[SKU]],Tabela24[#All],11,0)</f>
        <v>29.262328767123282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>
        <v>24.5</v>
      </c>
      <c r="E67" s="2">
        <f>Tabela2256789101112[[#This Row],[PRODUZIDAS]]*VLOOKUP(Tabela2256789101112[[#This Row],[SKU]],Tabela24[#All],11,0)</f>
        <v>20.543249999999997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>
        <v>28</v>
      </c>
      <c r="E114" s="2">
        <f>Tabela2256789101112[[#This Row],[PRODUZIDAS]]*VLOOKUP(Tabela2256789101112[[#This Row],[SKU]],Tabela24[#All],11,0)</f>
        <v>18.39264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>
        <v>36.5</v>
      </c>
      <c r="E144" s="2">
        <f>Tabela2256789101112[[#This Row],[PRODUZIDAS]]*VLOOKUP(Tabela2256789101112[[#This Row],[SKU]],Tabela24[#All],11,0)</f>
        <v>28.219714285714286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>
        <v>49.5</v>
      </c>
      <c r="E146" s="2">
        <f>Tabela2256789101112[[#This Row],[PRODUZIDAS]]*VLOOKUP(Tabela2256789101112[[#This Row],[SKU]],Tabela24[#All],11,0)</f>
        <v>38.270571428571429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>
        <v>25</v>
      </c>
      <c r="E153" s="2">
        <f>Tabela2256789101112[[#This Row],[PRODUZIDAS]]*VLOOKUP(Tabela2256789101112[[#This Row],[SKU]],Tabela24[#All],11,0)</f>
        <v>19.328571428571429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>
        <v>90</v>
      </c>
      <c r="E195" s="2">
        <f>Tabela2256789101112[[#This Row],[PRODUZIDAS]]*VLOOKUP(Tabela2256789101112[[#This Row],[SKU]],Tabela24[#All],11,0)</f>
        <v>59.119199999999999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>
        <v>96.5</v>
      </c>
      <c r="E627" s="2">
        <f>Tabela2256789101112[[#This Row],[PRODUZIDAS]]*VLOOKUP(Tabela2256789101112[[#This Row],[SKU]],Tabela24[#All],11,0)</f>
        <v>63.388919999999999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25</v>
      </c>
      <c r="E638" s="2">
        <f>Tabela2256789101112[[#This Row],[PRODUZIDAS]]*VLOOKUP(Tabela2256789101112[[#This Row],[SKU]],Tabela24[#All],11,0)</f>
        <v>17.71458333333333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>
        <v>104</v>
      </c>
      <c r="E657" s="2">
        <f>Tabela2256789101112[[#This Row],[PRODUZIDAS]]*VLOOKUP(Tabela2256789101112[[#This Row],[SKU]],Tabela24[#All],11,0)</f>
        <v>80.406857142857149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12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891.18321863354015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>
        <v>185</v>
      </c>
      <c r="E13" s="2">
        <f>Tabela225678910111213[[#This Row],[PRODUZIDAS]]*VLOOKUP(Tabela225678910111213[[#This Row],[SKU]],Tabela24[#All],12,0)</f>
        <v>214.22463768115941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>
        <v>24.5</v>
      </c>
      <c r="E67" s="2">
        <f>Tabela225678910111213[[#This Row],[PRODUZIDAS]]*VLOOKUP(Tabela225678910111213[[#This Row],[SKU]],Tabela24[#All],12,0)</f>
        <v>26.864249999999995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>
        <v>68</v>
      </c>
      <c r="E126" s="2">
        <f>Tabela225678910111213[[#This Row],[PRODUZIDAS]]*VLOOKUP(Tabela225678910111213[[#This Row],[SKU]],Tabela24[#All],12,0)</f>
        <v>61.324666666666651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>
        <v>100</v>
      </c>
      <c r="E150" s="2">
        <f>Tabela225678910111213[[#This Row],[PRODUZIDAS]]*VLOOKUP(Tabela225678910111213[[#This Row],[SKU]],Tabela24[#All],12,0)</f>
        <v>109.52857142857142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>
        <v>35</v>
      </c>
      <c r="E195" s="2">
        <f>Tabela225678910111213[[#This Row],[PRODUZIDAS]]*VLOOKUP(Tabela225678910111213[[#This Row],[SKU]],Tabela24[#All],12,0)</f>
        <v>38.317999999999991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>
        <v>80</v>
      </c>
      <c r="E199" s="2">
        <f>Tabela225678910111213[[#This Row],[PRODUZIDAS]]*VLOOKUP(Tabela225678910111213[[#This Row],[SKU]],Tabela24[#All],12,0)</f>
        <v>87.583999999999975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>
        <v>9.5</v>
      </c>
      <c r="E405" s="2">
        <f>Tabela225678910111213[[#This Row],[PRODUZIDAS]]*VLOOKUP(Tabela225678910111213[[#This Row],[SKU]],Tabela24[#All],12,0)</f>
        <v>6.0426785714285707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>
        <v>10</v>
      </c>
      <c r="E412" s="2">
        <f>Tabela225678910111213[[#This Row],[PRODUZIDAS]]*VLOOKUP(Tabela225678910111213[[#This Row],[SKU]],Tabela24[#All],12,0)</f>
        <v>6.3607142857142849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>
        <v>89</v>
      </c>
      <c r="E626" s="2">
        <f>Tabela225678910111213[[#This Row],[PRODUZIDAS]]*VLOOKUP(Tabela225678910111213[[#This Row],[SKU]],Tabela24[#All],12,0)</f>
        <v>97.437199999999976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>
        <v>100</v>
      </c>
      <c r="E628" s="2">
        <f>Tabela225678910111213[[#This Row],[PRODUZIDAS]]*VLOOKUP(Tabela225678910111213[[#This Row],[SKU]],Tabela24[#All],12,0)</f>
        <v>109.47999999999998</v>
      </c>
    </row>
    <row r="629" spans="2:5" x14ac:dyDescent="0.25">
      <c r="B629" s="3" t="s">
        <v>1248</v>
      </c>
      <c r="C629" s="3" t="s">
        <v>1249</v>
      </c>
      <c r="D629" s="1">
        <v>115</v>
      </c>
      <c r="E629" s="2">
        <f>Tabela225678910111213[[#This Row],[PRODUZIDAS]]*VLOOKUP(Tabela225678910111213[[#This Row],[SKU]],Tabela24[#All],12,0)</f>
        <v>125.90199999999997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9</v>
      </c>
      <c r="E638" s="2">
        <f>Tabela225678910111213[[#This Row],[PRODUZIDAS]]*VLOOKUP(Tabela225678910111213[[#This Row],[SKU]],Tabela24[#All],12,0)</f>
        <v>8.1164999999999985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1140.3341730084105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>
        <v>39</v>
      </c>
      <c r="E13" s="2">
        <f>Tabela22567891011121314[[#This Row],[PRODUZIDAS]]*VLOOKUP(Tabela22567891011121314[[#This Row],[SKU]],Tabela24[#All],13,0)</f>
        <v>47.817391304347829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Tabela22567891011121314[[#This Row],[PRODUZIDAS]]*VLOOKUP(Tabela22567891011121314[[#This Row],[SKU]],Tabela24[#All],13,0)</f>
        <v>11.589041095890408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>
        <v>18</v>
      </c>
      <c r="E123" s="2">
        <f>Tabela22567891011121314[[#This Row],[PRODUZIDAS]]*VLOOKUP(Tabela22567891011121314[[#This Row],[SKU]],Tabela24[#All],13,0)</f>
        <v>20.870999999999995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>
        <v>9</v>
      </c>
      <c r="E126" s="2">
        <f>Tabela22567891011121314[[#This Row],[PRODUZIDAS]]*VLOOKUP(Tabela22567891011121314[[#This Row],[SKU]],Tabela24[#All],13,0)</f>
        <v>10.435499999999998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Tabela22567891011121314[[#This Row],[PRODUZIDAS]]*VLOOKUP(Tabela22567891011121314[[#This Row],[SKU]],Tabela24[#All],13,0)</f>
        <v>1.1594999999999998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>
        <v>20</v>
      </c>
      <c r="E147" s="2">
        <f>Tabela22567891011121314[[#This Row],[PRODUZIDAS]]*VLOOKUP(Tabela22567891011121314[[#This Row],[SKU]],Tabela24[#All],13,0)</f>
        <v>23.194285714285712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>
        <v>44</v>
      </c>
      <c r="E150" s="2">
        <f>Tabela22567891011121314[[#This Row],[PRODUZIDAS]]*VLOOKUP(Tabela22567891011121314[[#This Row],[SKU]],Tabela24[#All],13,0)</f>
        <v>51.027428571428572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>
        <v>1</v>
      </c>
      <c r="E158" s="2">
        <f>Tabela22567891011121314[[#This Row],[PRODUZIDAS]]*VLOOKUP(Tabela22567891011121314[[#This Row],[SKU]],Tabela24[#All],13,0)</f>
        <v>1.1597142857142857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>
        <v>2</v>
      </c>
      <c r="E166" s="2">
        <f>Tabela22567891011121314[[#This Row],[PRODUZIDAS]]*VLOOKUP(Tabela22567891011121314[[#This Row],[SKU]],Tabela24[#All],13,0)</f>
        <v>2.3194285714285714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52</v>
      </c>
      <c r="E194" s="2">
        <f>Tabela22567891011121314[[#This Row],[PRODUZIDAS]]*VLOOKUP(Tabela22567891011121314[[#This Row],[SKU]],Tabela24[#All],13,0)</f>
        <v>60.278399999999991</v>
      </c>
    </row>
    <row r="195" spans="2:5" x14ac:dyDescent="0.25">
      <c r="B195" s="3" t="s">
        <v>380</v>
      </c>
      <c r="C195" s="3" t="s">
        <v>381</v>
      </c>
      <c r="D195" s="1">
        <v>35</v>
      </c>
      <c r="E195" s="2">
        <f>Tabela22567891011121314[[#This Row],[PRODUZIDAS]]*VLOOKUP(Tabela22567891011121314[[#This Row],[SKU]],Tabela24[#All],13,0)</f>
        <v>40.571999999999996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Tabela22567891011121314[[#This Row],[PRODUZIDAS]]*VLOOKUP(Tabela22567891011121314[[#This Row],[SKU]],Tabela24[#All],13,0)</f>
        <v>1.1594999999999998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Tabela22567891011121314[[#This Row],[PRODUZIDAS]]*VLOOKUP(Tabela22567891011121314[[#This Row],[SKU]],Tabela24[#All],13,0)</f>
        <v>1.1594999999999998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>
        <v>111</v>
      </c>
      <c r="E208" s="2">
        <f>Tabela22567891011121314[[#This Row],[PRODUZIDAS]]*VLOOKUP(Tabela22567891011121314[[#This Row],[SKU]],Tabela24[#All],13,0)</f>
        <v>128.70449999999997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Tabela22567891011121314[[#This Row],[PRODUZIDAS]]*VLOOKUP(Tabela22567891011121314[[#This Row],[SKU]],Tabela24[#All],13,0)</f>
        <v>1.1594999999999998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Tabela22567891011121314[[#This Row],[PRODUZIDAS]]*VLOOKUP(Tabela22567891011121314[[#This Row],[SKU]],Tabela24[#All],13,0)</f>
        <v>1.1594999999999998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>
        <v>1</v>
      </c>
      <c r="E225" s="2">
        <f>Tabela22567891011121314[[#This Row],[PRODUZIDAS]]*VLOOKUP(Tabela22567891011121314[[#This Row],[SKU]],Tabela24[#All],13,0)</f>
        <v>1.1597142857142857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Tabela22567891011121314[[#This Row],[PRODUZIDAS]]*VLOOKUP(Tabela22567891011121314[[#This Row],[SKU]],Tabela24[#All],13,0)</f>
        <v>2.3194285714285714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Tabela22567891011121314[[#This Row],[PRODUZIDAS]]*VLOOKUP(Tabela22567891011121314[[#This Row],[SKU]],Tabela24[#All],13,0)</f>
        <v>3.3954146341463418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>
        <v>8</v>
      </c>
      <c r="E266" s="2">
        <f>Tabela22567891011121314[[#This Row],[PRODUZIDAS]]*VLOOKUP(Tabela22567891011121314[[#This Row],[SKU]],Tabela24[#All],13,0)</f>
        <v>9.2807999999999993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>
        <v>24</v>
      </c>
      <c r="E285" s="2">
        <f>Tabela22567891011121314[[#This Row],[PRODUZIDAS]]*VLOOKUP(Tabela22567891011121314[[#This Row],[SKU]],Tabela24[#All],13,0)</f>
        <v>23.015999999999998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>
        <v>2</v>
      </c>
      <c r="E287" s="2">
        <f>Tabela22567891011121314[[#This Row],[PRODUZIDAS]]*VLOOKUP(Tabela22567891011121314[[#This Row],[SKU]],Tabela24[#All],13,0)</f>
        <v>1.9179999999999997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>
        <v>8</v>
      </c>
      <c r="E292" s="2">
        <f>Tabela22567891011121314[[#This Row],[PRODUZIDAS]]*VLOOKUP(Tabela22567891011121314[[#This Row],[SKU]],Tabela24[#All],13,0)</f>
        <v>7.6719999999999988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>
        <v>4</v>
      </c>
      <c r="E301" s="2">
        <f>Tabela22567891011121314[[#This Row],[PRODUZIDAS]]*VLOOKUP(Tabela22567891011121314[[#This Row],[SKU]],Tabela24[#All],13,0)</f>
        <v>4.9090909090909092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>
        <v>16</v>
      </c>
      <c r="E305" s="2">
        <f>Tabela22567891011121314[[#This Row],[PRODUZIDAS]]*VLOOKUP(Tabela22567891011121314[[#This Row],[SKU]],Tabela24[#All],13,0)</f>
        <v>19.636363636363637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>
        <v>6</v>
      </c>
      <c r="E311" s="2">
        <f>Tabela22567891011121314[[#This Row],[PRODUZIDAS]]*VLOOKUP(Tabela22567891011121314[[#This Row],[SKU]],Tabela24[#All],13,0)</f>
        <v>7.3636363636363633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>
        <v>14</v>
      </c>
      <c r="E317" s="2">
        <f>Tabela22567891011121314[[#This Row],[PRODUZIDAS]]*VLOOKUP(Tabela22567891011121314[[#This Row],[SKU]],Tabela24[#All],13,0)</f>
        <v>19.865999999999996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Tabela22567891011121314[[#This Row],[PRODUZIDAS]]*VLOOKUP(Tabela22567891011121314[[#This Row],[SKU]],Tabela24[#All],13,0)</f>
        <v>4.9090909090909092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>
        <v>6</v>
      </c>
      <c r="E384" s="2">
        <f>Tabela22567891011121314[[#This Row],[PRODUZIDAS]]*VLOOKUP(Tabela22567891011121314[[#This Row],[SKU]],Tabela24[#All],13,0)</f>
        <v>8.5139999999999993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18</v>
      </c>
      <c r="E557" s="2">
        <f>Tabela22567891011121314[[#This Row],[PRODUZIDAS]]*VLOOKUP(Tabela22567891011121314[[#This Row],[SKU]],Tabela24[#All],13,0)</f>
        <v>20.865599999999997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18</v>
      </c>
      <c r="E569" s="2">
        <f>Tabela22567891011121314[[#This Row],[PRODUZIDAS]]*VLOOKUP(Tabela22567891011121314[[#This Row],[SKU]],Tabela24[#All],13,0)</f>
        <v>20.870999999999995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>
        <v>10</v>
      </c>
      <c r="E578" s="2">
        <f>Tabela22567891011121314[[#This Row],[PRODUZIDAS]]*VLOOKUP(Tabela22567891011121314[[#This Row],[SKU]],Tabela24[#All],13,0)</f>
        <v>11.594999999999997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>
        <v>38</v>
      </c>
      <c r="E581" s="2">
        <f>Tabela22567891011121314[[#This Row],[PRODUZIDAS]]*VLOOKUP(Tabela22567891011121314[[#This Row],[SKU]],Tabela24[#All],13,0)</f>
        <v>44.060999999999993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54</v>
      </c>
      <c r="E593" s="2">
        <f>Tabela22567891011121314[[#This Row],[PRODUZIDAS]]*VLOOKUP(Tabela22567891011121314[[#This Row],[SKU]],Tabela24[#All],13,0)</f>
        <v>62.624571428571429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>
        <v>80</v>
      </c>
      <c r="E626" s="2">
        <f>Tabela22567891011121314[[#This Row],[PRODUZIDAS]]*VLOOKUP(Tabela22567891011121314[[#This Row],[SKU]],Tabela24[#All],13,0)</f>
        <v>92.73599999999999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>
        <v>149</v>
      </c>
      <c r="E628" s="2">
        <f>Tabela22567891011121314[[#This Row],[PRODUZIDAS]]*VLOOKUP(Tabela22567891011121314[[#This Row],[SKU]],Tabela24[#All],13,0)</f>
        <v>172.72079999999997</v>
      </c>
    </row>
    <row r="629" spans="2:5" x14ac:dyDescent="0.25">
      <c r="B629" s="3" t="s">
        <v>1248</v>
      </c>
      <c r="C629" s="3" t="s">
        <v>1249</v>
      </c>
      <c r="D629" s="1">
        <v>122</v>
      </c>
      <c r="E629" s="2">
        <f>Tabela22567891011121314[[#This Row],[PRODUZIDAS]]*VLOOKUP(Tabela22567891011121314[[#This Row],[SKU]],Tabela24[#All],13,0)</f>
        <v>141.42239999999998</v>
      </c>
    </row>
    <row r="630" spans="2:5" x14ac:dyDescent="0.25">
      <c r="B630" s="3" t="s">
        <v>1250</v>
      </c>
      <c r="C630" s="3" t="s">
        <v>1251</v>
      </c>
      <c r="D630" s="1">
        <v>39</v>
      </c>
      <c r="E630" s="2">
        <f>Tabela22567891011121314[[#This Row],[PRODUZIDAS]]*VLOOKUP(Tabela22567891011121314[[#This Row],[SKU]],Tabela24[#All],13,0)</f>
        <v>45.208799999999989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8</v>
      </c>
      <c r="E638" s="2">
        <f>Tabela22567891011121314[[#This Row],[PRODUZIDAS]]*VLOOKUP(Tabela22567891011121314[[#This Row],[SKU]],Tabela24[#All],13,0)</f>
        <v>9.275999999999998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>
        <v>1</v>
      </c>
      <c r="E779" s="2">
        <f>Tabela22567891011121314[[#This Row],[PRODUZIDAS]]*VLOOKUP(Tabela22567891011121314[[#This Row],[SKU]],Tabela24[#All],13,0)</f>
        <v>1.2272727272727273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255.47781622409119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>
        <v>39</v>
      </c>
      <c r="E13" s="2">
        <f>Tabela2256789101112131415[[#This Row],[PRODUZIDAS]]*VLOOKUP(Tabela2256789101112131415[[#This Row],[SKU]],Tabela24[#All],14,0)</f>
        <v>10.626086956521739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Tabela2256789101112131415[[#This Row],[PRODUZIDAS]]*VLOOKUP(Tabela2256789101112131415[[#This Row],[SKU]],Tabela24[#All],14,0)</f>
        <v>2.5753424657534247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>
        <v>18</v>
      </c>
      <c r="E123" s="2">
        <f>Tabela2256789101112131415[[#This Row],[PRODUZIDAS]]*VLOOKUP(Tabela2256789101112131415[[#This Row],[SKU]],Tabela24[#All],14,0)</f>
        <v>4.6379999999999999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>
        <v>9</v>
      </c>
      <c r="E126" s="2">
        <f>Tabela2256789101112131415[[#This Row],[PRODUZIDAS]]*VLOOKUP(Tabela2256789101112131415[[#This Row],[SKU]],Tabela24[#All],14,0)</f>
        <v>2.319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>
        <v>1</v>
      </c>
      <c r="E134" s="2">
        <f>Tabela2256789101112131415[[#This Row],[PRODUZIDAS]]*VLOOKUP(Tabela2256789101112131415[[#This Row],[SKU]],Tabela24[#All],14,0)</f>
        <v>0.25766666666666665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>
        <v>20</v>
      </c>
      <c r="E147" s="2">
        <f>Tabela2256789101112131415[[#This Row],[PRODUZIDAS]]*VLOOKUP(Tabela2256789101112131415[[#This Row],[SKU]],Tabela24[#All],14,0)</f>
        <v>5.1542857142857148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>
        <v>44</v>
      </c>
      <c r="E150" s="2">
        <f>Tabela2256789101112131415[[#This Row],[PRODUZIDAS]]*VLOOKUP(Tabela2256789101112131415[[#This Row],[SKU]],Tabela24[#All],14,0)</f>
        <v>11.339428571428572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>
        <v>1</v>
      </c>
      <c r="E158" s="2">
        <f>Tabela2256789101112131415[[#This Row],[PRODUZIDAS]]*VLOOKUP(Tabela2256789101112131415[[#This Row],[SKU]],Tabela24[#All],14,0)</f>
        <v>0.25771428571428573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>
        <v>2</v>
      </c>
      <c r="E166" s="2">
        <f>Tabela2256789101112131415[[#This Row],[PRODUZIDAS]]*VLOOKUP(Tabela2256789101112131415[[#This Row],[SKU]],Tabela24[#All],14,0)</f>
        <v>0.51542857142857146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52</v>
      </c>
      <c r="E194" s="2">
        <f>Tabela2256789101112131415[[#This Row],[PRODUZIDAS]]*VLOOKUP(Tabela2256789101112131415[[#This Row],[SKU]],Tabela24[#All],14,0)</f>
        <v>13.395199999999999</v>
      </c>
    </row>
    <row r="195" spans="2:5" x14ac:dyDescent="0.25">
      <c r="B195" s="3" t="s">
        <v>380</v>
      </c>
      <c r="C195" s="3" t="s">
        <v>381</v>
      </c>
      <c r="D195" s="1">
        <v>35</v>
      </c>
      <c r="E195" s="2">
        <f>Tabela2256789101112131415[[#This Row],[PRODUZIDAS]]*VLOOKUP(Tabela2256789101112131415[[#This Row],[SKU]],Tabela24[#All],14,0)</f>
        <v>9.016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>
        <v>1</v>
      </c>
      <c r="E203" s="2">
        <f>Tabela2256789101112131415[[#This Row],[PRODUZIDAS]]*VLOOKUP(Tabela2256789101112131415[[#This Row],[SKU]],Tabela24[#All],14,0)</f>
        <v>0.25766666666666665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>
        <v>1</v>
      </c>
      <c r="E206" s="2">
        <f>Tabela2256789101112131415[[#This Row],[PRODUZIDAS]]*VLOOKUP(Tabela2256789101112131415[[#This Row],[SKU]],Tabela24[#All],14,0)</f>
        <v>0.25766666666666665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>
        <v>111</v>
      </c>
      <c r="E208" s="2">
        <f>Tabela2256789101112131415[[#This Row],[PRODUZIDAS]]*VLOOKUP(Tabela2256789101112131415[[#This Row],[SKU]],Tabela24[#All],14,0)</f>
        <v>28.600999999999999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>
        <v>1</v>
      </c>
      <c r="E210" s="2">
        <f>Tabela2256789101112131415[[#This Row],[PRODUZIDAS]]*VLOOKUP(Tabela2256789101112131415[[#This Row],[SKU]],Tabela24[#All],14,0)</f>
        <v>0.25766666666666665</v>
      </c>
    </row>
    <row r="211" spans="2:5" x14ac:dyDescent="0.25">
      <c r="B211" s="3" t="s">
        <v>412</v>
      </c>
      <c r="C211" s="3" t="s">
        <v>413</v>
      </c>
      <c r="D211" s="1">
        <v>1</v>
      </c>
      <c r="E211" s="2">
        <f>Tabela2256789101112131415[[#This Row],[PRODUZIDAS]]*VLOOKUP(Tabela2256789101112131415[[#This Row],[SKU]],Tabela24[#All],14,0)</f>
        <v>0.25766666666666665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>
        <v>1</v>
      </c>
      <c r="E225" s="2">
        <f>Tabela2256789101112131415[[#This Row],[PRODUZIDAS]]*VLOOKUP(Tabela2256789101112131415[[#This Row],[SKU]],Tabela24[#All],14,0)</f>
        <v>0.25771428571428573</v>
      </c>
    </row>
    <row r="226" spans="2:5" x14ac:dyDescent="0.25">
      <c r="B226" s="3" t="s">
        <v>442</v>
      </c>
      <c r="C226" s="3" t="s">
        <v>443</v>
      </c>
      <c r="D226" s="1">
        <v>2</v>
      </c>
      <c r="E226" s="2">
        <f>Tabela2256789101112131415[[#This Row],[PRODUZIDAS]]*VLOOKUP(Tabela2256789101112131415[[#This Row],[SKU]],Tabela24[#All],14,0)</f>
        <v>0.51542857142857146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Tabela2256789101112131415[[#This Row],[PRODUZIDAS]]*VLOOKUP(Tabela2256789101112131415[[#This Row],[SKU]],Tabela24[#All],14,0)</f>
        <v>0.754536585365854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>
        <v>8</v>
      </c>
      <c r="E266" s="2">
        <f>Tabela2256789101112131415[[#This Row],[PRODUZIDAS]]*VLOOKUP(Tabela2256789101112131415[[#This Row],[SKU]],Tabela24[#All],14,0)</f>
        <v>2.0624000000000007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>
        <v>24</v>
      </c>
      <c r="E285" s="2">
        <f>Tabela2256789101112131415[[#This Row],[PRODUZIDAS]]*VLOOKUP(Tabela2256789101112131415[[#This Row],[SKU]],Tabela24[#All],14,0)</f>
        <v>6.5759999999999987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>
        <v>2</v>
      </c>
      <c r="E287" s="2">
        <f>Tabela2256789101112131415[[#This Row],[PRODUZIDAS]]*VLOOKUP(Tabela2256789101112131415[[#This Row],[SKU]],Tabela24[#All],14,0)</f>
        <v>0.54799999999999993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>
        <v>8</v>
      </c>
      <c r="E292" s="2">
        <f>Tabela2256789101112131415[[#This Row],[PRODUZIDAS]]*VLOOKUP(Tabela2256789101112131415[[#This Row],[SKU]],Tabela24[#All],14,0)</f>
        <v>2.1919999999999997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>
        <v>4</v>
      </c>
      <c r="E301" s="2">
        <f>Tabela2256789101112131415[[#This Row],[PRODUZIDAS]]*VLOOKUP(Tabela2256789101112131415[[#This Row],[SKU]],Tabela24[#All],14,0)</f>
        <v>1.0909090909090908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>
        <v>16</v>
      </c>
      <c r="E305" s="2">
        <f>Tabela2256789101112131415[[#This Row],[PRODUZIDAS]]*VLOOKUP(Tabela2256789101112131415[[#This Row],[SKU]],Tabela24[#All],14,0)</f>
        <v>4.3636363636363633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>
        <v>6</v>
      </c>
      <c r="E311" s="2">
        <f>Tabela2256789101112131415[[#This Row],[PRODUZIDAS]]*VLOOKUP(Tabela2256789101112131415[[#This Row],[SKU]],Tabela24[#All],14,0)</f>
        <v>1.6363636363636362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>
        <v>14</v>
      </c>
      <c r="E317" s="2">
        <f>Tabela2256789101112131415[[#This Row],[PRODUZIDAS]]*VLOOKUP(Tabela2256789101112131415[[#This Row],[SKU]],Tabela24[#All],14,0)</f>
        <v>4.4146666666666672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>
        <v>4</v>
      </c>
      <c r="E360" s="2">
        <f>Tabela2256789101112131415[[#This Row],[PRODUZIDAS]]*VLOOKUP(Tabela2256789101112131415[[#This Row],[SKU]],Tabela24[#All],14,0)</f>
        <v>1.0909090909090908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>
        <v>6</v>
      </c>
      <c r="E384" s="2">
        <f>Tabela2256789101112131415[[#This Row],[PRODUZIDAS]]*VLOOKUP(Tabela2256789101112131415[[#This Row],[SKU]],Tabela24[#All],14,0)</f>
        <v>1.8920000000000001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18</v>
      </c>
      <c r="E557" s="2">
        <f>Tabela2256789101112131415[[#This Row],[PRODUZIDAS]]*VLOOKUP(Tabela2256789101112131415[[#This Row],[SKU]],Tabela24[#All],14,0)</f>
        <v>4.6368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18</v>
      </c>
      <c r="E569" s="2">
        <f>Tabela2256789101112131415[[#This Row],[PRODUZIDAS]]*VLOOKUP(Tabela2256789101112131415[[#This Row],[SKU]],Tabela24[#All],14,0)</f>
        <v>4.6379999999999999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>
        <v>10</v>
      </c>
      <c r="E578" s="2">
        <f>Tabela2256789101112131415[[#This Row],[PRODUZIDAS]]*VLOOKUP(Tabela2256789101112131415[[#This Row],[SKU]],Tabela24[#All],14,0)</f>
        <v>2.5766666666666667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>
        <v>38</v>
      </c>
      <c r="E581" s="2">
        <f>Tabela2256789101112131415[[#This Row],[PRODUZIDAS]]*VLOOKUP(Tabela2256789101112131415[[#This Row],[SKU]],Tabela24[#All],14,0)</f>
        <v>9.7913333333333323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54</v>
      </c>
      <c r="E593" s="2">
        <f>Tabela2256789101112131415[[#This Row],[PRODUZIDAS]]*VLOOKUP(Tabela2256789101112131415[[#This Row],[SKU]],Tabela24[#All],14,0)</f>
        <v>13.91657142857143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>
        <v>80</v>
      </c>
      <c r="E626" s="2">
        <f>Tabela2256789101112131415[[#This Row],[PRODUZIDAS]]*VLOOKUP(Tabela2256789101112131415[[#This Row],[SKU]],Tabela24[#All],14,0)</f>
        <v>20.608000000000001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>
        <v>149</v>
      </c>
      <c r="E628" s="2">
        <f>Tabela2256789101112131415[[#This Row],[PRODUZIDAS]]*VLOOKUP(Tabela2256789101112131415[[#This Row],[SKU]],Tabela24[#All],14,0)</f>
        <v>38.382399999999997</v>
      </c>
    </row>
    <row r="629" spans="2:5" x14ac:dyDescent="0.25">
      <c r="B629" s="3" t="s">
        <v>1248</v>
      </c>
      <c r="C629" s="3" t="s">
        <v>1249</v>
      </c>
      <c r="D629" s="1">
        <v>122</v>
      </c>
      <c r="E629" s="2">
        <f>Tabela2256789101112131415[[#This Row],[PRODUZIDAS]]*VLOOKUP(Tabela2256789101112131415[[#This Row],[SKU]],Tabela24[#All],14,0)</f>
        <v>31.427199999999999</v>
      </c>
    </row>
    <row r="630" spans="2:5" x14ac:dyDescent="0.25">
      <c r="B630" s="3" t="s">
        <v>1250</v>
      </c>
      <c r="C630" s="3" t="s">
        <v>1251</v>
      </c>
      <c r="D630" s="1">
        <v>39</v>
      </c>
      <c r="E630" s="2">
        <f>Tabela2256789101112131415[[#This Row],[PRODUZIDAS]]*VLOOKUP(Tabela2256789101112131415[[#This Row],[SKU]],Tabela24[#All],14,0)</f>
        <v>10.0464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8</v>
      </c>
      <c r="E638" s="2">
        <f>Tabela2256789101112131415[[#This Row],[PRODUZIDAS]]*VLOOKUP(Tabela2256789101112131415[[#This Row],[SKU]],Tabela24[#All],14,0)</f>
        <v>2.0613333333333332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>
        <v>1</v>
      </c>
      <c r="E779" s="2">
        <f>Tabela2256789101112131415[[#This Row],[PRODUZIDAS]]*VLOOKUP(Tabela2256789101112131415[[#This Row],[SKU]],Tabela24[#All],14,0)</f>
        <v>0.27272727272727271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2025-05-29T18:31:07Z</dcterms:modified>
</cp:coreProperties>
</file>