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BA90B22A-406B-4C4A-8531-9C7922137D9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<sst xmlns="http://schemas.openxmlformats.org/spreadsheetml/2006/main" count="26032" uniqueCount="1899">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</sst>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45790</v>
      </c>
      <c r="C2" s="31"/>
      <c r="D2" s="33">
        <f>SUM(Tabela15[VALOR])</f>
        <v>4685.8573812588529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129.10095552070524</v>
      </c>
      <c r="D7" s="26"/>
      <c r="E7" s="26">
        <f>Tabela15[[#This Row],[VALOR]]-Tabela15[[#This Row],[Custo Setor]]</f>
        <v>129.10095552070524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651.60472077922077</v>
      </c>
      <c r="D13" s="26"/>
      <c r="E13" s="26">
        <f>Tabela15[[#This Row],[VALOR]]-Tabela15[[#This Row],[Custo Setor]]</f>
        <v>651.60472077922077</v>
      </c>
    </row>
    <row r="14" spans="2:5" x14ac:dyDescent="0.25">
      <c r="B14" t="s">
        <v>1889</v>
      </c>
      <c r="C14" s="21">
        <f>'8 - ACABAMENTO'!G4</f>
        <v>777.42381281374958</v>
      </c>
      <c r="D14" s="26"/>
      <c r="E14" s="26">
        <f>Tabela15[[#This Row],[VALOR]]-Tabela15[[#This Row],[Custo Setor]]</f>
        <v>777.42381281374958</v>
      </c>
    </row>
    <row r="15" spans="2:5" x14ac:dyDescent="0.25">
      <c r="B15" t="s">
        <v>1890</v>
      </c>
      <c r="C15" s="21">
        <f t="array" ref="C15">'9 - FURO'!G4</f>
        <v>629.26425350565569</v>
      </c>
      <c r="D15" s="26"/>
      <c r="E15" s="26">
        <f>Tabela15[[#This Row],[VALOR]]-Tabela15[[#This Row],[Custo Setor]]</f>
        <v>629.26425350565569</v>
      </c>
    </row>
    <row r="16" spans="2:5" x14ac:dyDescent="0.25">
      <c r="B16" t="s">
        <v>1891</v>
      </c>
      <c r="C16" s="21">
        <f t="array" ref="C16">'10 - ILHOS'!G4</f>
        <v>947.70434527328928</v>
      </c>
      <c r="D16" s="26"/>
      <c r="E16" s="26">
        <f>Tabela15[[#This Row],[VALOR]]-Tabela15[[#This Row],[Custo Setor]]</f>
        <v>947.70434527328928</v>
      </c>
    </row>
    <row r="17" spans="2:5" x14ac:dyDescent="0.25">
      <c r="B17" t="s">
        <v>1892</v>
      </c>
      <c r="C17" s="21">
        <f t="array" ref="C17">'11 - DOBRA'!G4</f>
        <v>1268.8030582087358</v>
      </c>
      <c r="D17" s="26"/>
      <c r="E17" s="26">
        <f>Tabela15[[#This Row],[VALOR]]-Tabela15[[#This Row],[Custo Setor]]</f>
        <v>1268.8030582087358</v>
      </c>
    </row>
    <row r="18" spans="2:5" x14ac:dyDescent="0.25">
      <c r="B18" t="s">
        <v>1893</v>
      </c>
      <c r="C18" s="21">
        <f t="array" ref="C18">'12 - EMBALAGEM'!G4</f>
        <v>281.95623515749691</v>
      </c>
      <c r="D18" s="26"/>
      <c r="E18" s="26">
        <f>Tabela15[[#This Row],[VALOR]]-Tabela15[[#This Row],[Custo Setor]]</f>
        <v>281.95623515749691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4685.8573812588529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129.10095552070524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176</v>
      </c>
      <c r="E11" s="2">
        <f>Tabela2[[#This Row],[PRODUZIDAS]]*VLOOKUP(Tabela2[[#This Row],[SKU]],Tabela24[#All],3,0)</f>
        <v>83.91884057971015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54</v>
      </c>
      <c r="E54" s="2">
        <f>Tabela2[[#This Row],[PRODUZIDAS]]*VLOOKUP(Tabela2[[#This Row],[SKU]],Tabela24[#All],3,0)</f>
        <v>14.602191780821915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22</v>
      </c>
      <c r="E71" s="2">
        <f>Tabela2[[#This Row],[PRODUZIDAS]]*VLOOKUP(Tabela2[[#This Row],[SKU]],Tabela24[#All],3,0)</f>
        <v>5.9597999999999995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>
        <v>3</v>
      </c>
      <c r="E86" s="2">
        <f>Tabela2[[#This Row],[PRODUZIDAS]]*VLOOKUP(Tabela2[[#This Row],[SKU]],Tabela24[#All],3,0)</f>
        <v>0.81269999999999998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Tabela2[[#This Row],[PRODUZIDAS]]*VLOOKUP(Tabela2[[#This Row],[SKU]],Tabela24[#All],3,0)</f>
        <v>0.64416666666666667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>
        <v>2</v>
      </c>
      <c r="E211" s="2">
        <f>Tabela2[[#This Row],[PRODUZIDAS]]*VLOOKUP(Tabela2[[#This Row],[SKU]],Tabela24[#All],3,0)</f>
        <v>0.64416666666666667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22</v>
      </c>
      <c r="E226" s="2">
        <f>Tabela2[[#This Row],[PRODUZIDAS]]*VLOOKUP(Tabela2[[#This Row],[SKU]],Tabela24[#All],3,0)</f>
        <v>7.0871428571428581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2</v>
      </c>
      <c r="E360" s="2">
        <f>Tabela2[[#This Row],[PRODUZIDAS]]*VLOOKUP(Tabela2[[#This Row],[SKU]],Tabela24[#All],3,0)</f>
        <v>1.636363636363636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Tabela2[[#This Row],[PRODUZIDAS]]*VLOOKUP(Tabela2[[#This Row],[SKU]],Tabela24[#All],3,0)</f>
        <v>2.5226666666666668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25</v>
      </c>
      <c r="E636" s="2">
        <f>Tabela2[[#This Row],[PRODUZIDAS]]*VLOOKUP(Tabela2[[#This Row],[SKU]],Tabela24[#All],3,0)</f>
        <v>8.0520833333333339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>
        <v>10</v>
      </c>
      <c r="E645" s="2">
        <f>Tabela2[[#This Row],[PRODUZIDAS]]*VLOOKUP(Tabela2[[#This Row],[SKU]],Tabela24[#All],3,0)</f>
        <v>3.2208333333333332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651.60472077922077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195.5</v>
      </c>
      <c r="E11" s="2">
        <f>Tabela225678910[[#This Row],[PRODUZIDAS]]*VLOOKUP(Tabela225678910[[#This Row],[SKU]],Tabela24[#All],9,0)</f>
        <v>79.899999999999977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100</v>
      </c>
      <c r="E122" s="2">
        <f>Tabela225678910[[#This Row],[PRODUZIDAS]]*VLOOKUP(Tabela225678910[[#This Row],[SKU]],Tabela24[#All],9,0)</f>
        <v>96.625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50</v>
      </c>
      <c r="E132" s="2">
        <f>Tabela225678910[[#This Row],[PRODUZIDAS]]*VLOOKUP(Tabela225678910[[#This Row],[SKU]],Tabela24[#All],9,0)</f>
        <v>48.3125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53.5</v>
      </c>
      <c r="E194" s="2">
        <f>Tabela225678910[[#This Row],[PRODUZIDAS]]*VLOOKUP(Tabela225678910[[#This Row],[SKU]],Tabela24[#All],9,0)</f>
        <v>34.454000000000001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100</v>
      </c>
      <c r="E203" s="2">
        <f>Tabela225678910[[#This Row],[PRODUZIDAS]]*VLOOKUP(Tabela225678910[[#This Row],[SKU]],Tabela24[#All],9,0)</f>
        <v>96.625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Tabela225678910[[#This Row],[PRODUZIDAS]]*VLOOKUP(Tabela225678910[[#This Row],[SKU]],Tabela24[#All],9,0)</f>
        <v>0.96624999999999994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100</v>
      </c>
      <c r="E208" s="2">
        <f>Tabela225678910[[#This Row],[PRODUZIDAS]]*VLOOKUP(Tabela225678910[[#This Row],[SKU]],Tabela24[#All],9,0)</f>
        <v>96.625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>
        <v>100</v>
      </c>
      <c r="E211" s="2">
        <f>Tabela225678910[[#This Row],[PRODUZIDAS]]*VLOOKUP(Tabela225678910[[#This Row],[SKU]],Tabela24[#All],9,0)</f>
        <v>96.625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23</v>
      </c>
      <c r="E226" s="2">
        <f>Tabela225678910[[#This Row],[PRODUZIDAS]]*VLOOKUP(Tabela225678910[[#This Row],[SKU]],Tabela24[#All],9,0)</f>
        <v>23.709714285714288</v>
      </c>
    </row>
    <row r="227" spans="2:5" x14ac:dyDescent="0.25">
      <c r="B227" s="3" t="s">
        <v>444</v>
      </c>
      <c r="C227" s="3" t="s">
        <v>445</v>
      </c>
      <c r="D227" s="1">
        <v>20</v>
      </c>
      <c r="E227" s="2">
        <f>Tabela225678910[[#This Row],[PRODUZIDAS]]*VLOOKUP(Tabela225678910[[#This Row],[SKU]],Tabela24[#All],9,0)</f>
        <v>20.617142857142859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>
        <v>2</v>
      </c>
      <c r="E360" s="2">
        <f>Tabela225678910[[#This Row],[PRODUZIDAS]]*VLOOKUP(Tabela225678910[[#This Row],[SKU]],Tabela24[#All],9,0)</f>
        <v>1.636363636363636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>
        <v>1</v>
      </c>
      <c r="E383" s="2">
        <f>Tabela225678910[[#This Row],[PRODUZIDAS]]*VLOOKUP(Tabela225678910[[#This Row],[SKU]],Tabela24[#All],9,0)</f>
        <v>1.1824999999999999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>
        <v>1</v>
      </c>
      <c r="E385" s="2">
        <f>Tabela225678910[[#This Row],[PRODUZIDAS]]*VLOOKUP(Tabela225678910[[#This Row],[SKU]],Tabela24[#All],9,0)</f>
        <v>1.1824999999999999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55</v>
      </c>
      <c r="E636" s="2">
        <f>Tabela225678910[[#This Row],[PRODUZIDAS]]*VLOOKUP(Tabela225678910[[#This Row],[SKU]],Tabela24[#All],9,0)</f>
        <v>53.143749999999997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777.42381281374958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11</v>
      </c>
      <c r="E11" s="2">
        <f>Tabela22567891011[[#This Row],[PRODUZIDAS]]*VLOOKUP(Tabela22567891011[[#This Row],[SKU]],Tabela24[#All],10,0)</f>
        <v>4.4956521739130428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110</v>
      </c>
      <c r="E15" s="2">
        <f>Tabela22567891011[[#This Row],[PRODUZIDAS]]*VLOOKUP(Tabela22567891011[[#This Row],[SKU]],Tabela24[#All],10,0)</f>
        <v>44.956521739130423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127.5</v>
      </c>
      <c r="E19" s="2">
        <f>Tabela22567891011[[#This Row],[PRODUZIDAS]]*VLOOKUP(Tabela22567891011[[#This Row],[SKU]],Tabela24[#All],10,0)</f>
        <v>52.1086956521739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12.5</v>
      </c>
      <c r="E55" s="2">
        <f>Tabela22567891011[[#This Row],[PRODUZIDAS]]*VLOOKUP(Tabela22567891011[[#This Row],[SKU]],Tabela24[#All],10,0)</f>
        <v>9.1746575342465739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20</v>
      </c>
      <c r="E74" s="2">
        <f>Tabela22567891011[[#This Row],[PRODUZIDAS]]*VLOOKUP(Tabela22567891011[[#This Row],[SKU]],Tabela24[#All],10,0)</f>
        <v>15.995999999999997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30</v>
      </c>
      <c r="E114" s="2">
        <f>Tabela22567891011[[#This Row],[PRODUZIDAS]]*VLOOKUP(Tabela22567891011[[#This Row],[SKU]],Tabela24[#All],10,0)</f>
        <v>19.32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40</v>
      </c>
      <c r="E122" s="2">
        <f>Tabela22567891011[[#This Row],[PRODUZIDAS]]*VLOOKUP(Tabela22567891011[[#This Row],[SKU]],Tabela24[#All],10,0)</f>
        <v>36.073333333333323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85</v>
      </c>
      <c r="E144" s="2">
        <f>Tabela22567891011[[#This Row],[PRODUZIDAS]]*VLOOKUP(Tabela22567891011[[#This Row],[SKU]],Tabela24[#All],10,0)</f>
        <v>98.575714285714284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81</v>
      </c>
      <c r="E196" s="2">
        <f>Tabela22567891011[[#This Row],[PRODUZIDAS]]*VLOOKUP(Tabela22567891011[[#This Row],[SKU]],Tabela24[#All],10,0)</f>
        <v>52.164000000000001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266</v>
      </c>
      <c r="E203" s="2">
        <f>Tabela22567891011[[#This Row],[PRODUZIDAS]]*VLOOKUP(Tabela22567891011[[#This Row],[SKU]],Tabela24[#All],10,0)</f>
        <v>239.88766666666663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Tabela22567891011[[#This Row],[PRODUZIDAS]]*VLOOKUP(Tabela22567891011[[#This Row],[SKU]],Tabela24[#All],10,0)</f>
        <v>0.90183333333333315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3</v>
      </c>
      <c r="E226" s="2">
        <f>Tabela22567891011[[#This Row],[PRODUZIDAS]]*VLOOKUP(Tabela22567891011[[#This Row],[SKU]],Tabela24[#All],10,0)</f>
        <v>3.4791428571428571</v>
      </c>
    </row>
    <row r="227" spans="2:5" x14ac:dyDescent="0.25">
      <c r="B227" s="3" t="s">
        <v>444</v>
      </c>
      <c r="C227" s="3" t="s">
        <v>445</v>
      </c>
      <c r="D227" s="1">
        <v>20</v>
      </c>
      <c r="E227" s="2">
        <f>Tabela22567891011[[#This Row],[PRODUZIDAS]]*VLOOKUP(Tabela22567891011[[#This Row],[SKU]],Tabela24[#All],10,0)</f>
        <v>23.194285714285712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69.5</v>
      </c>
      <c r="E231" s="2">
        <f>Tabela22567891011[[#This Row],[PRODUZIDAS]]*VLOOKUP(Tabela22567891011[[#This Row],[SKU]],Tabela24[#All],10,0)</f>
        <v>80.600142857142856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61</v>
      </c>
      <c r="E636" s="2">
        <f>Tabela22567891011[[#This Row],[PRODUZIDAS]]*VLOOKUP(Tabela22567891011[[#This Row],[SKU]],Tabela24[#All],10,0)</f>
        <v>55.011833333333321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46</v>
      </c>
      <c r="E640" s="2">
        <f>Tabela22567891011[[#This Row],[PRODUZIDAS]]*VLOOKUP(Tabela22567891011[[#This Row],[SKU]],Tabela24[#All],10,0)</f>
        <v>41.484333333333325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629.26425350565569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>
        <v>50</v>
      </c>
      <c r="E15" s="2">
        <f>Tabela2256789101112[[#This Row],[PRODUZIDAS]]*VLOOKUP(Tabela2256789101112[[#This Row],[SKU]],Tabela24[#All],11,0)</f>
        <v>37.463768115942024</v>
      </c>
    </row>
    <row r="16" spans="2:9" x14ac:dyDescent="0.25">
      <c r="B16" s="3" t="s">
        <v>22</v>
      </c>
      <c r="C16" s="3" t="s">
        <v>23</v>
      </c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>
        <v>84</v>
      </c>
      <c r="E19" s="2">
        <f>Tabela2256789101112[[#This Row],[PRODUZIDAS]]*VLOOKUP(Tabela2256789101112[[#This Row],[SKU]],Tabela24[#All],11,0)</f>
        <v>62.939130434782605</v>
      </c>
    </row>
    <row r="20" spans="2:5" x14ac:dyDescent="0.25">
      <c r="B20" s="3" t="s">
        <v>30</v>
      </c>
      <c r="C20" s="3" t="s">
        <v>31</v>
      </c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>
        <v>5</v>
      </c>
      <c r="E40" s="2">
        <f>Tabela2256789101112[[#This Row],[PRODUZIDAS]]*VLOOKUP(Tabela2256789101112[[#This Row],[SKU]],Tabela24[#All],11,0)</f>
        <v>2.8972602739726021</v>
      </c>
    </row>
    <row r="41" spans="2:5" x14ac:dyDescent="0.25">
      <c r="B41" s="3" t="s">
        <v>72</v>
      </c>
      <c r="C41" s="3" t="s">
        <v>73</v>
      </c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>
        <v>20</v>
      </c>
      <c r="E54" s="2">
        <f>Tabela2256789101112[[#This Row],[PRODUZIDAS]]*VLOOKUP(Tabela2256789101112[[#This Row],[SKU]],Tabela24[#All],11,0)</f>
        <v>11.589041095890408</v>
      </c>
    </row>
    <row r="55" spans="2:5" x14ac:dyDescent="0.25">
      <c r="B55" s="3" t="s">
        <v>100</v>
      </c>
      <c r="C55" s="3" t="s">
        <v>101</v>
      </c>
      <c r="D55">
        <v>20</v>
      </c>
      <c r="E55" s="2">
        <f>Tabela2256789101112[[#This Row],[PRODUZIDAS]]*VLOOKUP(Tabela2256789101112[[#This Row],[SKU]],Tabela24[#All],11,0)</f>
        <v>11.589041095890408</v>
      </c>
    </row>
    <row r="56" spans="2:5" x14ac:dyDescent="0.25">
      <c r="B56" s="3" t="s">
        <v>102</v>
      </c>
      <c r="C56" s="3" t="s">
        <v>103</v>
      </c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>
        <v>17</v>
      </c>
      <c r="E67" s="2">
        <f>Tabela2256789101112[[#This Row],[PRODUZIDAS]]*VLOOKUP(Tabela2256789101112[[#This Row],[SKU]],Tabela24[#All],11,0)</f>
        <v>14.254499999999998</v>
      </c>
    </row>
    <row r="68" spans="2:5" x14ac:dyDescent="0.25">
      <c r="B68" s="3" t="s">
        <v>126</v>
      </c>
      <c r="C68" s="3" t="s">
        <v>127</v>
      </c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>
        <v>33.5</v>
      </c>
      <c r="E74" s="2">
        <f>Tabela2256789101112[[#This Row],[PRODUZIDAS]]*VLOOKUP(Tabela2256789101112[[#This Row],[SKU]],Tabela24[#All],11,0)</f>
        <v>28.089749999999999</v>
      </c>
    </row>
    <row r="75" spans="2:5" x14ac:dyDescent="0.25">
      <c r="B75" s="3" t="s">
        <v>140</v>
      </c>
      <c r="C75" s="3" t="s">
        <v>141</v>
      </c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>
        <v>40</v>
      </c>
      <c r="E114" s="2">
        <f>Tabela2256789101112[[#This Row],[PRODUZIDAS]]*VLOOKUP(Tabela2256789101112[[#This Row],[SKU]],Tabela24[#All],11,0)</f>
        <v>26.275200000000002</v>
      </c>
    </row>
    <row r="115" spans="2:5" x14ac:dyDescent="0.25">
      <c r="B115" s="3" t="s">
        <v>220</v>
      </c>
      <c r="C115" s="3" t="s">
        <v>221</v>
      </c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>
        <v>50</v>
      </c>
      <c r="E144" s="2">
        <f>Tabela2256789101112[[#This Row],[PRODUZIDAS]]*VLOOKUP(Tabela2256789101112[[#This Row],[SKU]],Tabela24[#All],11,0)</f>
        <v>38.657142857142858</v>
      </c>
    </row>
    <row r="145" spans="2:5" x14ac:dyDescent="0.25">
      <c r="B145" s="3" t="s">
        <v>280</v>
      </c>
      <c r="C145" s="3" t="s">
        <v>281</v>
      </c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>
        <v>25</v>
      </c>
      <c r="E153" s="2">
        <f>Tabela2256789101112[[#This Row],[PRODUZIDAS]]*VLOOKUP(Tabela2256789101112[[#This Row],[SKU]],Tabela24[#All],11,0)</f>
        <v>19.328571428571429</v>
      </c>
    </row>
    <row r="154" spans="2:5" x14ac:dyDescent="0.25">
      <c r="B154" s="3" t="s">
        <v>298</v>
      </c>
      <c r="C154" s="3" t="s">
        <v>299</v>
      </c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>
        <v>80</v>
      </c>
      <c r="E196" s="2">
        <f>Tabela2256789101112[[#This Row],[PRODUZIDAS]]*VLOOKUP(Tabela2256789101112[[#This Row],[SKU]],Tabela24[#All],11,0)</f>
        <v>52.550400000000003</v>
      </c>
    </row>
    <row r="197" spans="2:5" x14ac:dyDescent="0.25">
      <c r="B197" s="3" t="s">
        <v>384</v>
      </c>
      <c r="C197" s="3" t="s">
        <v>385</v>
      </c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>
        <v>310.5</v>
      </c>
      <c r="E203" s="2">
        <f>Tabela2256789101112[[#This Row],[PRODUZIDAS]]*VLOOKUP(Tabela2256789101112[[#This Row],[SKU]],Tabela24[#All],11,0)</f>
        <v>220.01512499999995</v>
      </c>
    </row>
    <row r="204" spans="2:5" x14ac:dyDescent="0.25">
      <c r="B204" s="3" t="s">
        <v>398</v>
      </c>
      <c r="C204" s="3" t="s">
        <v>399</v>
      </c>
      <c r="D204">
        <v>46</v>
      </c>
      <c r="E204" s="2">
        <f>Tabela2256789101112[[#This Row],[PRODUZIDAS]]*VLOOKUP(Tabela2256789101112[[#This Row],[SKU]],Tabela24[#All],11,0)</f>
        <v>32.594833333333327</v>
      </c>
    </row>
    <row r="205" spans="2:5" x14ac:dyDescent="0.25">
      <c r="B205" s="3" t="s">
        <v>400</v>
      </c>
      <c r="C205" s="3" t="s">
        <v>401</v>
      </c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>
        <v>20</v>
      </c>
      <c r="E227" s="2">
        <f>Tabela2256789101112[[#This Row],[PRODUZIDAS]]*VLOOKUP(Tabela2256789101112[[#This Row],[SKU]],Tabela24[#All],11,0)</f>
        <v>15.462857142857143</v>
      </c>
    </row>
    <row r="228" spans="2:5" x14ac:dyDescent="0.25">
      <c r="B228" s="3" t="s">
        <v>446</v>
      </c>
      <c r="C228" s="3" t="s">
        <v>447</v>
      </c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>
        <v>2</v>
      </c>
      <c r="E360" s="2">
        <f>Tabela2256789101112[[#This Row],[PRODUZIDAS]]*VLOOKUP(Tabela2256789101112[[#This Row],[SKU]],Tabela24[#All],11,0)</f>
        <v>0.95454545454545447</v>
      </c>
    </row>
    <row r="361" spans="2:5" x14ac:dyDescent="0.25">
      <c r="B361" s="3" t="s">
        <v>712</v>
      </c>
      <c r="C361" s="3" t="s">
        <v>713</v>
      </c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>
        <v>3</v>
      </c>
      <c r="E422" s="2">
        <f>Tabela2256789101112[[#This Row],[PRODUZIDAS]]*VLOOKUP(Tabela2256789101112[[#This Row],[SKU]],Tabela24[#All],11,0)</f>
        <v>1.0749999999999997</v>
      </c>
    </row>
    <row r="423" spans="2:5" x14ac:dyDescent="0.25">
      <c r="B423" s="3" t="s">
        <v>836</v>
      </c>
      <c r="C423" s="3" t="s">
        <v>837</v>
      </c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>
        <v>10</v>
      </c>
      <c r="E529" s="2">
        <f>Tabela2256789101112[[#This Row],[PRODUZIDAS]]*VLOOKUP(Tabela2256789101112[[#This Row],[SKU]],Tabela24[#All],11,0)</f>
        <v>4.7727272727272725</v>
      </c>
    </row>
    <row r="530" spans="2:5" x14ac:dyDescent="0.25">
      <c r="B530" s="3" t="s">
        <v>1050</v>
      </c>
      <c r="C530" s="3" t="s">
        <v>1051</v>
      </c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>
        <v>9.5</v>
      </c>
      <c r="E626" s="2">
        <f>Tabela2256789101112[[#This Row],[PRODUZIDAS]]*VLOOKUP(Tabela2256789101112[[#This Row],[SKU]],Tabela24[#All],11,0)</f>
        <v>6.2403599999999999</v>
      </c>
    </row>
    <row r="627" spans="2:5" x14ac:dyDescent="0.25">
      <c r="B627" s="3" t="s">
        <v>1244</v>
      </c>
      <c r="C627" s="3" t="s">
        <v>1245</v>
      </c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>
        <v>60</v>
      </c>
      <c r="E636" s="2">
        <f>Tabela2256789101112[[#This Row],[PRODUZIDAS]]*VLOOKUP(Tabela2256789101112[[#This Row],[SKU]],Tabela24[#All],11,0)</f>
        <v>42.514999999999993</v>
      </c>
    </row>
    <row r="637" spans="2:5" x14ac:dyDescent="0.25">
      <c r="B637" s="3" t="s">
        <v>1264</v>
      </c>
      <c r="C637" s="3" t="s">
        <v>1265</v>
      </c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947.70434527328928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117.5</v>
      </c>
      <c r="E19" s="2">
        <f>Tabela225678910111213[[#This Row],[PRODUZIDAS]]*VLOOKUP(Tabela225678910111213[[#This Row],[SKU]],Tabela24[#All],12,0)</f>
        <v>136.06159420289853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Tabela225678910111213[[#This Row],[PRODUZIDAS]]*VLOOKUP(Tabela225678910111213[[#This Row],[SKU]],Tabela24[#All],12,0)</f>
        <v>20.602739726027398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132</v>
      </c>
      <c r="E46" s="2">
        <f>Tabela225678910111213[[#This Row],[PRODUZIDAS]]*VLOOKUP(Tabela225678910111213[[#This Row],[SKU]],Tabela24[#All],12,0)</f>
        <v>135.97808219178083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15</v>
      </c>
      <c r="E54" s="2">
        <f>Tabela225678910111213[[#This Row],[PRODUZIDAS]]*VLOOKUP(Tabela225678910111213[[#This Row],[SKU]],Tabela24[#All],12,0)</f>
        <v>15.452054794520548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Tabela225678910111213[[#This Row],[PRODUZIDAS]]*VLOOKUP(Tabela225678910111213[[#This Row],[SKU]],Tabela24[#All],12,0)</f>
        <v>20.602739726027398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17</v>
      </c>
      <c r="E67" s="2">
        <f>Tabela225678910111213[[#This Row],[PRODUZIDAS]]*VLOOKUP(Tabela225678910111213[[#This Row],[SKU]],Tabela24[#All],12,0)</f>
        <v>18.640499999999996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43.5</v>
      </c>
      <c r="E74" s="2">
        <f>Tabela225678910111213[[#This Row],[PRODUZIDAS]]*VLOOKUP(Tabela225678910111213[[#This Row],[SKU]],Tabela24[#All],12,0)</f>
        <v>47.697749999999992</v>
      </c>
    </row>
    <row r="75" spans="2:5" x14ac:dyDescent="0.25">
      <c r="B75" s="3" t="s">
        <v>140</v>
      </c>
      <c r="C75" s="3" t="s">
        <v>141</v>
      </c>
      <c r="D75" s="1">
        <v>82.5</v>
      </c>
      <c r="E75" s="2">
        <f>Tabela225678910111213[[#This Row],[PRODUZIDAS]]*VLOOKUP(Tabela225678910111213[[#This Row],[SKU]],Tabela24[#All],12,0)</f>
        <v>90.461249999999978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67.5</v>
      </c>
      <c r="E144" s="2">
        <f>Tabela225678910111213[[#This Row],[PRODUZIDAS]]*VLOOKUP(Tabela225678910111213[[#This Row],[SKU]],Tabela24[#All],12,0)</f>
        <v>73.931785714285709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49.5</v>
      </c>
      <c r="E146" s="2">
        <f>Tabela225678910111213[[#This Row],[PRODUZIDAS]]*VLOOKUP(Tabela225678910111213[[#This Row],[SKU]],Tabela24[#All],12,0)</f>
        <v>54.216642857142851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15</v>
      </c>
      <c r="E153" s="2">
        <f>Tabela225678910111213[[#This Row],[PRODUZIDAS]]*VLOOKUP(Tabela225678910111213[[#This Row],[SKU]],Tabela24[#All],12,0)</f>
        <v>16.429285714285712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55</v>
      </c>
      <c r="E195" s="2">
        <f>Tabela225678910111213[[#This Row],[PRODUZIDAS]]*VLOOKUP(Tabela225678910111213[[#This Row],[SKU]],Tabela24[#All],12,0)</f>
        <v>60.213999999999984</v>
      </c>
    </row>
    <row r="196" spans="2:5" x14ac:dyDescent="0.25">
      <c r="B196" s="3" t="s">
        <v>382</v>
      </c>
      <c r="C196" s="3" t="s">
        <v>383</v>
      </c>
      <c r="D196" s="1">
        <v>30</v>
      </c>
      <c r="E196" s="2">
        <f>Tabela225678910111213[[#This Row],[PRODUZIDAS]]*VLOOKUP(Tabela225678910111213[[#This Row],[SKU]],Tabela24[#All],12,0)</f>
        <v>32.843999999999994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89</v>
      </c>
      <c r="E203" s="2">
        <f>Tabela225678910111213[[#This Row],[PRODUZIDAS]]*VLOOKUP(Tabela225678910111213[[#This Row],[SKU]],Tabela24[#All],12,0)</f>
        <v>80.263166666666649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20</v>
      </c>
      <c r="E227" s="2">
        <f>Tabela225678910111213[[#This Row],[PRODUZIDAS]]*VLOOKUP(Tabela225678910111213[[#This Row],[SKU]],Tabela24[#All],12,0)</f>
        <v>21.905714285714282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3.5</v>
      </c>
      <c r="E317" s="2">
        <f>Tabela225678910111213[[#This Row],[PRODUZIDAS]]*VLOOKUP(Tabela225678910111213[[#This Row],[SKU]],Tabela24[#All],12,0)</f>
        <v>3.5869166666666663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>
        <v>6.5</v>
      </c>
      <c r="E351" s="2">
        <f>Tabela225678910111213[[#This Row],[PRODUZIDAS]]*VLOOKUP(Tabela225678910111213[[#This Row],[SKU]],Tabela24[#All],12,0)</f>
        <v>5.7882499999999988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>
        <v>7</v>
      </c>
      <c r="E359" s="2">
        <f>Tabela225678910111213[[#This Row],[PRODUZIDAS]]*VLOOKUP(Tabela225678910111213[[#This Row],[SKU]],Tabela24[#All],12,0)</f>
        <v>6.2045454545454541</v>
      </c>
    </row>
    <row r="360" spans="2:5" x14ac:dyDescent="0.25">
      <c r="B360" s="3" t="s">
        <v>710</v>
      </c>
      <c r="C360" s="3" t="s">
        <v>711</v>
      </c>
      <c r="D360" s="1">
        <v>2</v>
      </c>
      <c r="E360" s="2">
        <f>Tabela225678910111213[[#This Row],[PRODUZIDAS]]*VLOOKUP(Tabela225678910111213[[#This Row],[SKU]],Tabela24[#All],12,0)</f>
        <v>1.7727272727272727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>
        <v>5.5</v>
      </c>
      <c r="E419" s="2">
        <f>Tabela225678910111213[[#This Row],[PRODUZIDAS]]*VLOOKUP(Tabela225678910111213[[#This Row],[SKU]],Tabela24[#All],12,0)</f>
        <v>2.9791666666666665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19.5</v>
      </c>
      <c r="E422" s="2">
        <f>Tabela225678910111213[[#This Row],[PRODUZIDAS]]*VLOOKUP(Tabela225678910111213[[#This Row],[SKU]],Tabela24[#All],12,0)</f>
        <v>10.5625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Tabela225678910111213[[#This Row],[PRODUZIDAS]]*VLOOKUP(Tabela225678910111213[[#This Row],[SKU]],Tabela24[#All],12,0)</f>
        <v>4.4524999999999988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9.5</v>
      </c>
      <c r="E626" s="2">
        <f>Tabela225678910111213[[#This Row],[PRODUZIDAS]]*VLOOKUP(Tabela225678910111213[[#This Row],[SKU]],Tabela24[#All],12,0)</f>
        <v>10.400599999999997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60</v>
      </c>
      <c r="E636" s="2">
        <f>Tabela225678910111213[[#This Row],[PRODUZIDAS]]*VLOOKUP(Tabela225678910111213[[#This Row],[SKU]],Tabela24[#All],12,0)</f>
        <v>54.109999999999992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25</v>
      </c>
      <c r="E638" s="2">
        <f>Tabela225678910111213[[#This Row],[PRODUZIDAS]]*VLOOKUP(Tabela225678910111213[[#This Row],[SKU]],Tabela24[#All],12,0)</f>
        <v>22.545833333333327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topLeftCell="A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1268.8030582087358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>
        <v>32</v>
      </c>
      <c r="E7" s="2">
        <f>Tabela22567891011121314[[#This Row],[PRODUZIDAS]]*VLOOKUP(Tabela22567891011121314[[#This Row],[SKU]],Tabela24[#All],13,0)</f>
        <v>39.234782608695653</v>
      </c>
    </row>
    <row r="8" spans="2:9" x14ac:dyDescent="0.25">
      <c r="B8" s="3" t="s">
        <v>6</v>
      </c>
      <c r="C8" s="3" t="s">
        <v>7</v>
      </c>
      <c r="D8" s="1">
        <v>4</v>
      </c>
      <c r="E8" s="2">
        <f>Tabela22567891011121314[[#This Row],[PRODUZIDAS]]*VLOOKUP(Tabela22567891011121314[[#This Row],[SKU]],Tabela24[#All],13,0)</f>
        <v>4.9043478260869566</v>
      </c>
    </row>
    <row r="9" spans="2:9" x14ac:dyDescent="0.25">
      <c r="B9" s="3" t="s">
        <v>8</v>
      </c>
      <c r="C9" s="3" t="s">
        <v>9</v>
      </c>
      <c r="D9" s="1">
        <v>16</v>
      </c>
      <c r="E9" s="2">
        <f>Tabela22567891011121314[[#This Row],[PRODUZIDAS]]*VLOOKUP(Tabela22567891011121314[[#This Row],[SKU]],Tabela24[#All],13,0)</f>
        <v>19.617391304347827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130</v>
      </c>
      <c r="E13" s="2">
        <f>Tabela22567891011121314[[#This Row],[PRODUZIDAS]]*VLOOKUP(Tabela22567891011121314[[#This Row],[SKU]],Tabela24[#All],13,0)</f>
        <v>159.39130434782609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14</v>
      </c>
      <c r="E19" s="2">
        <f>Tabela22567891011121314[[#This Row],[PRODUZIDAS]]*VLOOKUP(Tabela22567891011121314[[#This Row],[SKU]],Tabela24[#All],13,0)</f>
        <v>17.165217391304349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Tabela22567891011121314[[#This Row],[PRODUZIDAS]]*VLOOKUP(Tabela22567891011121314[[#This Row],[SKU]],Tabela24[#All],13,0)</f>
        <v>46.356164383561634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107</v>
      </c>
      <c r="E26" s="2">
        <f>Tabela22567891011121314[[#This Row],[PRODUZIDAS]]*VLOOKUP(Tabela22567891011121314[[#This Row],[SKU]],Tabela24[#All],13,0)</f>
        <v>124.00273972602737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38</v>
      </c>
      <c r="E30" s="2">
        <f>Tabela22567891011121314[[#This Row],[PRODUZIDAS]]*VLOOKUP(Tabela22567891011121314[[#This Row],[SKU]],Tabela24[#All],13,0)</f>
        <v>44.038356164383551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58</v>
      </c>
      <c r="E33" s="2">
        <f>Tabela22567891011121314[[#This Row],[PRODUZIDAS]]*VLOOKUP(Tabela22567891011121314[[#This Row],[SKU]],Tabela24[#All],13,0)</f>
        <v>67.216438356164375</v>
      </c>
    </row>
    <row r="34" spans="2:5" x14ac:dyDescent="0.25">
      <c r="B34" s="3" t="s">
        <v>58</v>
      </c>
      <c r="C34" s="3" t="s">
        <v>59</v>
      </c>
      <c r="D34" s="1">
        <v>10</v>
      </c>
      <c r="E34" s="2">
        <f>Tabela22567891011121314[[#This Row],[PRODUZIDAS]]*VLOOKUP(Tabela22567891011121314[[#This Row],[SKU]],Tabela24[#All],13,0)</f>
        <v>11.589041095890408</v>
      </c>
    </row>
    <row r="35" spans="2:5" x14ac:dyDescent="0.25">
      <c r="B35" s="3" t="s">
        <v>60</v>
      </c>
      <c r="C35" s="3" t="s">
        <v>61</v>
      </c>
      <c r="D35" s="1">
        <v>3</v>
      </c>
      <c r="E35" s="2">
        <f>Tabela22567891011121314[[#This Row],[PRODUZIDAS]]*VLOOKUP(Tabela22567891011121314[[#This Row],[SKU]],Tabela24[#All],13,0)</f>
        <v>3.4767123287671229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Tabela22567891011121314[[#This Row],[PRODUZIDAS]]*VLOOKUP(Tabela22567891011121314[[#This Row],[SKU]],Tabela24[#All],13,0)</f>
        <v>23.178082191780817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39</v>
      </c>
      <c r="E52" s="2">
        <f>Tabela22567891011121314[[#This Row],[PRODUZIDAS]]*VLOOKUP(Tabela22567891011121314[[#This Row],[SKU]],Tabela24[#All],13,0)</f>
        <v>45.197260273972596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Tabela22567891011121314[[#This Row],[PRODUZIDAS]]*VLOOKUP(Tabela22567891011121314[[#This Row],[SKU]],Tabela24[#All],13,0)</f>
        <v>2.3178082191780818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Tabela22567891011121314[[#This Row],[PRODUZIDAS]]*VLOOKUP(Tabela22567891011121314[[#This Row],[SKU]],Tabela24[#All],13,0)</f>
        <v>23.178082191780817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30</v>
      </c>
      <c r="E58" s="2">
        <f>Tabela22567891011121314[[#This Row],[PRODUZIDAS]]*VLOOKUP(Tabela22567891011121314[[#This Row],[SKU]],Tabela24[#All],13,0)</f>
        <v>34.767123287671225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48</v>
      </c>
      <c r="E60" s="2">
        <f>Tabela22567891011121314[[#This Row],[PRODUZIDAS]]*VLOOKUP(Tabela22567891011121314[[#This Row],[SKU]],Tabela24[#All],13,0)</f>
        <v>55.627397260273966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19</v>
      </c>
      <c r="E62" s="2">
        <f>Tabela22567891011121314[[#This Row],[PRODUZIDAS]]*VLOOKUP(Tabela22567891011121314[[#This Row],[SKU]],Tabela24[#All],13,0)</f>
        <v>22.019178082191775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Tabela22567891011121314[[#This Row],[PRODUZIDAS]]*VLOOKUP(Tabela22567891011121314[[#This Row],[SKU]],Tabela24[#All],13,0)</f>
        <v>11.609999999999998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42</v>
      </c>
      <c r="E74" s="2">
        <f>Tabela22567891011121314[[#This Row],[PRODUZIDAS]]*VLOOKUP(Tabela22567891011121314[[#This Row],[SKU]],Tabela24[#All],13,0)</f>
        <v>48.761999999999993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Tabela22567891011121314[[#This Row],[PRODUZIDAS]]*VLOOKUP(Tabela22567891011121314[[#This Row],[SKU]],Tabela24[#All],13,0)</f>
        <v>34.829999999999991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58</v>
      </c>
      <c r="E126" s="2">
        <f>Tabela22567891011121314[[#This Row],[PRODUZIDAS]]*VLOOKUP(Tabela22567891011121314[[#This Row],[SKU]],Tabela24[#All],13,0)</f>
        <v>67.250999999999991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8</v>
      </c>
      <c r="E149" s="2">
        <f>Tabela22567891011121314[[#This Row],[PRODUZIDAS]]*VLOOKUP(Tabela22567891011121314[[#This Row],[SKU]],Tabela24[#All],13,0)</f>
        <v>9.2777142857142856</v>
      </c>
    </row>
    <row r="150" spans="2:5" x14ac:dyDescent="0.25">
      <c r="B150" s="3" t="s">
        <v>290</v>
      </c>
      <c r="C150" s="3" t="s">
        <v>291</v>
      </c>
      <c r="D150" s="1">
        <v>53</v>
      </c>
      <c r="E150" s="2">
        <f>Tabela22567891011121314[[#This Row],[PRODUZIDAS]]*VLOOKUP(Tabela22567891011121314[[#This Row],[SKU]],Tabela24[#All],13,0)</f>
        <v>61.464857142857142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17</v>
      </c>
      <c r="E154" s="2">
        <f>Tabela22567891011121314[[#This Row],[PRODUZIDAS]]*VLOOKUP(Tabela22567891011121314[[#This Row],[SKU]],Tabela24[#All],13,0)</f>
        <v>19.715142857142858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>
        <v>79</v>
      </c>
      <c r="E199" s="2">
        <f>Tabela22567891011121314[[#This Row],[PRODUZIDAS]]*VLOOKUP(Tabela22567891011121314[[#This Row],[SKU]],Tabela24[#All],13,0)</f>
        <v>91.576799999999977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45</v>
      </c>
      <c r="E208" s="2">
        <f>Tabela22567891011121314[[#This Row],[PRODUZIDAS]]*VLOOKUP(Tabela22567891011121314[[#This Row],[SKU]],Tabela24[#All],13,0)</f>
        <v>52.177499999999988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Tabela22567891011121314[[#This Row],[PRODUZIDAS]]*VLOOKUP(Tabela22567891011121314[[#This Row],[SKU]],Tabela24[#All],13,0)</f>
        <v>10.437428571428571</v>
      </c>
    </row>
    <row r="227" spans="2:5" x14ac:dyDescent="0.25">
      <c r="B227" s="3" t="s">
        <v>444</v>
      </c>
      <c r="C227" s="3" t="s">
        <v>445</v>
      </c>
      <c r="D227" s="1">
        <v>20</v>
      </c>
      <c r="E227" s="2">
        <f>Tabela22567891011121314[[#This Row],[PRODUZIDAS]]*VLOOKUP(Tabela22567891011121314[[#This Row],[SKU]],Tabela24[#All],13,0)</f>
        <v>23.194285714285712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4</v>
      </c>
      <c r="E233" s="2">
        <f>Tabela22567891011121314[[#This Row],[PRODUZIDAS]]*VLOOKUP(Tabela22567891011121314[[#This Row],[SKU]],Tabela24[#All],13,0)</f>
        <v>4.6388571428571428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2</v>
      </c>
      <c r="E360" s="2">
        <f>Tabela22567891011121314[[#This Row],[PRODUZIDAS]]*VLOOKUP(Tabela22567891011121314[[#This Row],[SKU]],Tabela24[#All],13,0)</f>
        <v>2.4545454545454546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44</v>
      </c>
      <c r="E593" s="2">
        <f>Tabela22567891011121314[[#This Row],[PRODUZIDAS]]*VLOOKUP(Tabela22567891011121314[[#This Row],[SKU]],Tabela24[#All],13,0)</f>
        <v>51.027428571428572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13</v>
      </c>
      <c r="E638" s="2">
        <f>Tabela22567891011121314[[#This Row],[PRODUZIDAS]]*VLOOKUP(Tabela22567891011121314[[#This Row],[SKU]],Tabela24[#All],13,0)</f>
        <v>15.073499999999997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19</v>
      </c>
      <c r="E660" s="2">
        <f>Tabela22567891011121314[[#This Row],[PRODUZIDAS]]*VLOOKUP(Tabela22567891011121314[[#This Row],[SKU]],Tabela24[#All],13,0)</f>
        <v>22.034571428571429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281.95623515749691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>
        <v>32</v>
      </c>
      <c r="E7" s="2">
        <f>Tabela2256789101112131415[[#This Row],[PRODUZIDAS]]*VLOOKUP(Tabela2256789101112131415[[#This Row],[SKU]],Tabela24[#All],14,0)</f>
        <v>8.7188405797101449</v>
      </c>
    </row>
    <row r="8" spans="2:9" x14ac:dyDescent="0.25">
      <c r="B8" s="3" t="s">
        <v>6</v>
      </c>
      <c r="C8" s="3" t="s">
        <v>7</v>
      </c>
      <c r="D8" s="1">
        <v>4</v>
      </c>
      <c r="E8" s="2">
        <f>Tabela2256789101112131415[[#This Row],[PRODUZIDAS]]*VLOOKUP(Tabela2256789101112131415[[#This Row],[SKU]],Tabela24[#All],14,0)</f>
        <v>1.0898550724637681</v>
      </c>
    </row>
    <row r="9" spans="2:9" x14ac:dyDescent="0.25">
      <c r="B9" s="3" t="s">
        <v>8</v>
      </c>
      <c r="C9" s="3" t="s">
        <v>9</v>
      </c>
      <c r="D9" s="1">
        <v>16</v>
      </c>
      <c r="E9" s="2">
        <f>Tabela2256789101112131415[[#This Row],[PRODUZIDAS]]*VLOOKUP(Tabela2256789101112131415[[#This Row],[SKU]],Tabela24[#All],14,0)</f>
        <v>4.3594202898550725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130</v>
      </c>
      <c r="E13" s="2">
        <f>Tabela2256789101112131415[[#This Row],[PRODUZIDAS]]*VLOOKUP(Tabela2256789101112131415[[#This Row],[SKU]],Tabela24[#All],14,0)</f>
        <v>35.420289855072461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14</v>
      </c>
      <c r="E19" s="2">
        <f>Tabela2256789101112131415[[#This Row],[PRODUZIDAS]]*VLOOKUP(Tabela2256789101112131415[[#This Row],[SKU]],Tabela24[#All],14,0)</f>
        <v>3.8144927536231883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Tabela2256789101112131415[[#This Row],[PRODUZIDAS]]*VLOOKUP(Tabela2256789101112131415[[#This Row],[SKU]],Tabela24[#All],14,0)</f>
        <v>10.301369863013699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107</v>
      </c>
      <c r="E26" s="2">
        <f>Tabela2256789101112131415[[#This Row],[PRODUZIDAS]]*VLOOKUP(Tabela2256789101112131415[[#This Row],[SKU]],Tabela24[#All],14,0)</f>
        <v>27.556164383561644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38</v>
      </c>
      <c r="E30" s="2">
        <f>Tabela2256789101112131415[[#This Row],[PRODUZIDAS]]*VLOOKUP(Tabela2256789101112131415[[#This Row],[SKU]],Tabela24[#All],14,0)</f>
        <v>9.786301369863013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58</v>
      </c>
      <c r="E33" s="2">
        <f>Tabela2256789101112131415[[#This Row],[PRODUZIDAS]]*VLOOKUP(Tabela2256789101112131415[[#This Row],[SKU]],Tabela24[#All],14,0)</f>
        <v>14.936986301369863</v>
      </c>
    </row>
    <row r="34" spans="2:5" x14ac:dyDescent="0.25">
      <c r="B34" s="3" t="s">
        <v>58</v>
      </c>
      <c r="C34" s="3" t="s">
        <v>59</v>
      </c>
      <c r="D34" s="1">
        <v>10</v>
      </c>
      <c r="E34" s="2">
        <f>Tabela2256789101112131415[[#This Row],[PRODUZIDAS]]*VLOOKUP(Tabela2256789101112131415[[#This Row],[SKU]],Tabela24[#All],14,0)</f>
        <v>2.5753424657534247</v>
      </c>
    </row>
    <row r="35" spans="2:5" x14ac:dyDescent="0.25">
      <c r="B35" s="3" t="s">
        <v>60</v>
      </c>
      <c r="C35" s="3" t="s">
        <v>61</v>
      </c>
      <c r="D35" s="1">
        <v>3</v>
      </c>
      <c r="E35" s="2">
        <f>Tabela2256789101112131415[[#This Row],[PRODUZIDAS]]*VLOOKUP(Tabela2256789101112131415[[#This Row],[SKU]],Tabela24[#All],14,0)</f>
        <v>0.77260273972602733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Tabela2256789101112131415[[#This Row],[PRODUZIDAS]]*VLOOKUP(Tabela2256789101112131415[[#This Row],[SKU]],Tabela24[#All],14,0)</f>
        <v>5.1506849315068495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39</v>
      </c>
      <c r="E52" s="2">
        <f>Tabela2256789101112131415[[#This Row],[PRODUZIDAS]]*VLOOKUP(Tabela2256789101112131415[[#This Row],[SKU]],Tabela24[#All],14,0)</f>
        <v>10.043835616438356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Tabela2256789101112131415[[#This Row],[PRODUZIDAS]]*VLOOKUP(Tabela2256789101112131415[[#This Row],[SKU]],Tabela24[#All],14,0)</f>
        <v>0.51506849315068493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Tabela2256789101112131415[[#This Row],[PRODUZIDAS]]*VLOOKUP(Tabela2256789101112131415[[#This Row],[SKU]],Tabela24[#All],14,0)</f>
        <v>5.1506849315068495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30</v>
      </c>
      <c r="E58" s="2">
        <f>Tabela2256789101112131415[[#This Row],[PRODUZIDAS]]*VLOOKUP(Tabela2256789101112131415[[#This Row],[SKU]],Tabela24[#All],14,0)</f>
        <v>7.7260273972602738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48</v>
      </c>
      <c r="E60" s="2">
        <f>Tabela2256789101112131415[[#This Row],[PRODUZIDAS]]*VLOOKUP(Tabela2256789101112131415[[#This Row],[SKU]],Tabela24[#All],14,0)</f>
        <v>12.361643835616437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19</v>
      </c>
      <c r="E62" s="2">
        <f>Tabela2256789101112131415[[#This Row],[PRODUZIDAS]]*VLOOKUP(Tabela2256789101112131415[[#This Row],[SKU]],Tabela24[#All],14,0)</f>
        <v>4.8931506849315065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Tabela2256789101112131415[[#This Row],[PRODUZIDAS]]*VLOOKUP(Tabela2256789101112131415[[#This Row],[SKU]],Tabela24[#All],14,0)</f>
        <v>2.58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42</v>
      </c>
      <c r="E74" s="2">
        <f>Tabela2256789101112131415[[#This Row],[PRODUZIDAS]]*VLOOKUP(Tabela2256789101112131415[[#This Row],[SKU]],Tabela24[#All],14,0)</f>
        <v>10.836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Tabela2256789101112131415[[#This Row],[PRODUZIDAS]]*VLOOKUP(Tabela2256789101112131415[[#This Row],[SKU]],Tabela24[#All],14,0)</f>
        <v>7.74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58</v>
      </c>
      <c r="E126" s="2">
        <f>Tabela2256789101112131415[[#This Row],[PRODUZIDAS]]*VLOOKUP(Tabela2256789101112131415[[#This Row],[SKU]],Tabela24[#All],14,0)</f>
        <v>14.944666666666667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8</v>
      </c>
      <c r="E149" s="2">
        <f>Tabela2256789101112131415[[#This Row],[PRODUZIDAS]]*VLOOKUP(Tabela2256789101112131415[[#This Row],[SKU]],Tabela24[#All],14,0)</f>
        <v>2.0617142857142858</v>
      </c>
    </row>
    <row r="150" spans="2:5" x14ac:dyDescent="0.25">
      <c r="B150" s="3" t="s">
        <v>290</v>
      </c>
      <c r="C150" s="3" t="s">
        <v>291</v>
      </c>
      <c r="D150" s="1">
        <v>53</v>
      </c>
      <c r="E150" s="2">
        <f>Tabela2256789101112131415[[#This Row],[PRODUZIDAS]]*VLOOKUP(Tabela2256789101112131415[[#This Row],[SKU]],Tabela24[#All],14,0)</f>
        <v>13.658857142857144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17</v>
      </c>
      <c r="E154" s="2">
        <f>Tabela2256789101112131415[[#This Row],[PRODUZIDAS]]*VLOOKUP(Tabela2256789101112131415[[#This Row],[SKU]],Tabela24[#All],14,0)</f>
        <v>4.3811428571428577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>
        <v>79</v>
      </c>
      <c r="E199" s="2">
        <f>Tabela2256789101112131415[[#This Row],[PRODUZIDAS]]*VLOOKUP(Tabela2256789101112131415[[#This Row],[SKU]],Tabela24[#All],14,0)</f>
        <v>20.3504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45</v>
      </c>
      <c r="E208" s="2">
        <f>Tabela2256789101112131415[[#This Row],[PRODUZIDAS]]*VLOOKUP(Tabela2256789101112131415[[#This Row],[SKU]],Tabela24[#All],14,0)</f>
        <v>11.594999999999999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Tabela2256789101112131415[[#This Row],[PRODUZIDAS]]*VLOOKUP(Tabela2256789101112131415[[#This Row],[SKU]],Tabela24[#All],14,0)</f>
        <v>2.3194285714285714</v>
      </c>
    </row>
    <row r="227" spans="2:5" x14ac:dyDescent="0.25">
      <c r="B227" s="3" t="s">
        <v>444</v>
      </c>
      <c r="C227" s="3" t="s">
        <v>445</v>
      </c>
      <c r="D227" s="1">
        <v>20</v>
      </c>
      <c r="E227" s="2">
        <f>Tabela2256789101112131415[[#This Row],[PRODUZIDAS]]*VLOOKUP(Tabela2256789101112131415[[#This Row],[SKU]],Tabela24[#All],14,0)</f>
        <v>5.1542857142857148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4</v>
      </c>
      <c r="E233" s="2">
        <f>Tabela2256789101112131415[[#This Row],[PRODUZIDAS]]*VLOOKUP(Tabela2256789101112131415[[#This Row],[SKU]],Tabela24[#All],14,0)</f>
        <v>1.0308571428571429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2</v>
      </c>
      <c r="E360" s="2">
        <f>Tabela2256789101112131415[[#This Row],[PRODUZIDAS]]*VLOOKUP(Tabela2256789101112131415[[#This Row],[SKU]],Tabela24[#All],14,0)</f>
        <v>0.54545454545454541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44</v>
      </c>
      <c r="E593" s="2">
        <f>Tabela2256789101112131415[[#This Row],[PRODUZIDAS]]*VLOOKUP(Tabela2256789101112131415[[#This Row],[SKU]],Tabela24[#All],14,0)</f>
        <v>11.339428571428572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13</v>
      </c>
      <c r="E638" s="2">
        <f>Tabela2256789101112131415[[#This Row],[PRODUZIDAS]]*VLOOKUP(Tabela2256789101112131415[[#This Row],[SKU]],Tabela24[#All],14,0)</f>
        <v>3.3496666666666663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19</v>
      </c>
      <c r="E660" s="2">
        <f>Tabela2256789101112131415[[#This Row],[PRODUZIDAS]]*VLOOKUP(Tabela2256789101112131415[[#This Row],[SKU]],Tabela24[#All],14,0)</f>
        <v>4.8965714285714288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2025-06-04T11:56:00Z</dcterms:modified>
</cp:coreProperties>
</file>