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5-2025\"/>
    </mc:Choice>
  </mc:AlternateContent>
  <xr:revisionPtr revIDLastSave="0" documentId="13_ncr:1_{EA4FEA74-D4C2-49AF-9FC4-4F54A49EEFF4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<sst xmlns="http://schemas.openxmlformats.org/spreadsheetml/2006/main" count="26032" uniqueCount="1899">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</sst>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45791</v>
      </c>
      <c r="C2" s="31"/>
      <c r="D2" s="33">
        <f>SUM(Tabela15[VALOR])</f>
        <v>4800.0937335515355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253.49120972543437</v>
      </c>
      <c r="D7" s="26"/>
      <c r="E7" s="26">
        <f>Tabela15[[#This Row],[VALOR]]-Tabela15[[#This Row],[Custo Setor]]</f>
        <v>253.49120972543437</v>
      </c>
    </row>
    <row r="8" spans="2:5" x14ac:dyDescent="0.25">
      <c r="B8" t="s">
        <v>1883</v>
      </c>
      <c r="C8" s="21">
        <f t="array" ref="C8">'2 - CORTE VOIL'!G4</f>
        <v>107.77936857142856</v>
      </c>
      <c r="D8" s="26"/>
      <c r="E8" s="26">
        <f>Tabela15[[#This Row],[VALOR]]-Tabela15[[#This Row],[Custo Setor]]</f>
        <v>107.77936857142856</v>
      </c>
    </row>
    <row r="9" spans="2:5" x14ac:dyDescent="0.25">
      <c r="B9" t="s">
        <v>1885</v>
      </c>
      <c r="C9" s="21">
        <f t="array" ref="C9">'3 - BAINHA CONTINUA'!G4</f>
        <v>11.459910000000001</v>
      </c>
      <c r="D9" s="26"/>
      <c r="E9" s="26">
        <f>Tabela15[[#This Row],[VALOR]]-Tabela15[[#This Row],[Custo Setor]]</f>
        <v>11.459910000000001</v>
      </c>
    </row>
    <row r="10" spans="2:5" x14ac:dyDescent="0.25">
      <c r="B10" t="s">
        <v>1884</v>
      </c>
      <c r="C10" s="21">
        <f t="array" ref="C10">'4 - BARRADO'!G4</f>
        <v>81.466320606060606</v>
      </c>
      <c r="D10" s="26"/>
      <c r="E10" s="26">
        <f>Tabela15[[#This Row],[VALOR]]-Tabela15[[#This Row],[Custo Setor]]</f>
        <v>81.466320606060606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9.9842763636363614</v>
      </c>
      <c r="D12" s="26"/>
      <c r="E12" s="26">
        <f>Tabela15[[#This Row],[VALOR]]-Tabela15[[#This Row],[Custo Setor]]</f>
        <v>9.9842763636363614</v>
      </c>
    </row>
    <row r="13" spans="2:5" x14ac:dyDescent="0.25">
      <c r="B13" t="s">
        <v>1888</v>
      </c>
      <c r="C13" s="21">
        <f t="array" ref="C13">'7 - PALETEIRA'!G4</f>
        <v>627.33256795499028</v>
      </c>
      <c r="D13" s="26"/>
      <c r="E13" s="26">
        <f>Tabela15[[#This Row],[VALOR]]-Tabela15[[#This Row],[Custo Setor]]</f>
        <v>627.33256795499028</v>
      </c>
    </row>
    <row r="14" spans="2:5" x14ac:dyDescent="0.25">
      <c r="B14" t="s">
        <v>1889</v>
      </c>
      <c r="C14" s="21">
        <f>'8 - ACABAMENTO'!G4</f>
        <v>813.8028645565671</v>
      </c>
      <c r="D14" s="26"/>
      <c r="E14" s="26">
        <f>Tabela15[[#This Row],[VALOR]]-Tabela15[[#This Row],[Custo Setor]]</f>
        <v>813.8028645565671</v>
      </c>
    </row>
    <row r="15" spans="2:5" x14ac:dyDescent="0.25">
      <c r="B15" t="s">
        <v>1890</v>
      </c>
      <c r="C15" s="21">
        <f t="array" ref="C15">'9 - FURO'!G4</f>
        <v>563.75915146927002</v>
      </c>
      <c r="D15" s="26"/>
      <c r="E15" s="26">
        <f>Tabela15[[#This Row],[VALOR]]-Tabela15[[#This Row],[Custo Setor]]</f>
        <v>563.75915146927002</v>
      </c>
    </row>
    <row r="16" spans="2:5" x14ac:dyDescent="0.25">
      <c r="B16" t="s">
        <v>1891</v>
      </c>
      <c r="C16" s="21">
        <f t="array" ref="C16">'10 - ILHOS'!G4</f>
        <v>801.3561080490083</v>
      </c>
      <c r="D16" s="26"/>
      <c r="E16" s="26">
        <f>Tabela15[[#This Row],[VALOR]]-Tabela15[[#This Row],[Custo Setor]]</f>
        <v>801.3561080490083</v>
      </c>
    </row>
    <row r="17" spans="2:5" x14ac:dyDescent="0.25">
      <c r="B17" t="s">
        <v>1892</v>
      </c>
      <c r="C17" s="21">
        <f t="array" ref="C17">'11 - DOBRA'!G4</f>
        <v>1251.242691481478</v>
      </c>
      <c r="D17" s="26"/>
      <c r="E17" s="26">
        <f>Tabela15[[#This Row],[VALOR]]-Tabela15[[#This Row],[Custo Setor]]</f>
        <v>1251.242691481478</v>
      </c>
    </row>
    <row r="18" spans="2:5" x14ac:dyDescent="0.25">
      <c r="B18" t="s">
        <v>1893</v>
      </c>
      <c r="C18" s="21">
        <f t="array" ref="C18">'12 - EMBALAGEM'!G4</f>
        <v>278.41926477366189</v>
      </c>
      <c r="D18" s="26"/>
      <c r="E18" s="26">
        <f>Tabela15[[#This Row],[VALOR]]-Tabela15[[#This Row],[Custo Setor]]</f>
        <v>278.41926477366189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4800.0937335515355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3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253.49120972543437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>
        <v>100</v>
      </c>
      <c r="E30" s="2">
        <f>Tabela2[[#This Row],[PRODUZIDAS]]*VLOOKUP(Tabela2[[#This Row],[SKU]],Tabela24[#All],3,0)</f>
        <v>25.753424657534246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>
        <v>100</v>
      </c>
      <c r="E52" s="2">
        <f>Tabela2[[#This Row],[PRODUZIDAS]]*VLOOKUP(Tabela2[[#This Row],[SKU]],Tabela24[#All],3,0)</f>
        <v>27.041095890410954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>
        <v>150</v>
      </c>
      <c r="E197" s="2">
        <f>Tabela2[[#This Row],[PRODUZIDAS]]*VLOOKUP(Tabela2[[#This Row],[SKU]],Tabela24[#All],3,0)</f>
        <v>23.183999999999997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>
        <v>100</v>
      </c>
      <c r="E208" s="2">
        <f>Tabela2[[#This Row],[PRODUZIDAS]]*VLOOKUP(Tabela2[[#This Row],[SKU]],Tabela24[#All],3,0)</f>
        <v>32.208333333333336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>
        <v>100</v>
      </c>
      <c r="E219" s="2">
        <f>Tabela2[[#This Row],[PRODUZIDAS]]*VLOOKUP(Tabela2[[#This Row],[SKU]],Tabela24[#All],3,0)</f>
        <v>32.208333333333336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>
        <v>10</v>
      </c>
      <c r="E230" s="2">
        <f>Tabela2[[#This Row],[PRODUZIDAS]]*VLOOKUP(Tabela2[[#This Row],[SKU]],Tabela24[#All],3,0)</f>
        <v>3.2214285714285715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>
        <v>3</v>
      </c>
      <c r="E321" s="2">
        <f>Tabela2[[#This Row],[PRODUZIDAS]]*VLOOKUP(Tabela2[[#This Row],[SKU]],Tabela24[#All],3,0)</f>
        <v>3.7840000000000003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>
        <v>2</v>
      </c>
      <c r="E345" s="2">
        <f>Tabela2[[#This Row],[PRODUZIDAS]]*VLOOKUP(Tabela2[[#This Row],[SKU]],Tabela24[#All],3,0)</f>
        <v>1.6439999999999997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>
        <v>4</v>
      </c>
      <c r="E360" s="2">
        <f>Tabela2[[#This Row],[PRODUZIDAS]]*VLOOKUP(Tabela2[[#This Row],[SKU]],Tabela24[#All],3,0)</f>
        <v>3.272727272727272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>
        <v>2</v>
      </c>
      <c r="E382" s="2">
        <f>Tabela2[[#This Row],[PRODUZIDAS]]*VLOOKUP(Tabela2[[#This Row],[SKU]],Tabela24[#All],3,0)</f>
        <v>2.5226666666666668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>
        <v>3</v>
      </c>
      <c r="E385" s="2">
        <f>Tabela2[[#This Row],[PRODUZIDAS]]*VLOOKUP(Tabela2[[#This Row],[SKU]],Tabela24[#All],3,0)</f>
        <v>3.7840000000000003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>
        <v>90</v>
      </c>
      <c r="E922" s="2">
        <f>Tabela2[[#This Row],[PRODUZIDAS]]*VLOOKUP(Tabela2[[#This Row],[SKU]],Tabela24[#All],3,0)</f>
        <v>94.867199999999997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107.77936857142856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>
        <v>1.5</v>
      </c>
      <c r="E108" s="2">
        <f>Tabela225[[#This Row],[PRODUZIDAS]]*VLOOKUP(Tabela225[[#This Row],[SKU]],Tabela24[#All],4,0)</f>
        <v>0.81143999999999994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>
        <v>32.5</v>
      </c>
      <c r="E110" s="2">
        <f>Tabela225[[#This Row],[PRODUZIDAS]]*VLOOKUP(Tabela225[[#This Row],[SKU]],Tabela24[#All],4,0)</f>
        <v>17.581199999999999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>
        <v>1</v>
      </c>
      <c r="E120" s="2">
        <f>Tabela225[[#This Row],[PRODUZIDAS]]*VLOOKUP(Tabela225[[#This Row],[SKU]],Tabela24[#All],4,0)</f>
        <v>0.92759999999999987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>
        <v>28.5</v>
      </c>
      <c r="E128" s="2">
        <f>Tabela225[[#This Row],[PRODUZIDAS]]*VLOOKUP(Tabela225[[#This Row],[SKU]],Tabela24[#All],4,0)</f>
        <v>26.436599999999995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>
        <v>21.5</v>
      </c>
      <c r="E239" s="2">
        <f>Tabela225[[#This Row],[PRODUZIDAS]]*VLOOKUP(Tabela225[[#This Row],[SKU]],Tabela24[#All],4,0)</f>
        <v>31.859928571428568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>
        <v>26</v>
      </c>
      <c r="E260" s="2">
        <f>Tabela225[[#This Row],[PRODUZIDAS]]*VLOOKUP(Tabela225[[#This Row],[SKU]],Tabela24[#All],4,0)</f>
        <v>30.162599999999998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37" workbookViewId="0">
      <selection activeCell="D148" sqref="D14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11.459910000000001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>
        <v>25.41</v>
      </c>
      <c r="E147" s="2">
        <f>Tabela2256[[#This Row],[PRODUZIDAS]]*VLOOKUP(Tabela2256[[#This Row],[SKU]],Tabela24[#All],5,0)</f>
        <v>11.459910000000001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329" workbookViewId="0">
      <selection activeCell="D346" sqref="D34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81.466320606060606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>
        <v>10.5</v>
      </c>
      <c r="E183" s="2">
        <f>Tabela22567[[#This Row],[PRODUZIDAS]]*VLOOKUP(Tabela22567[[#This Row],[SKU]],Tabela24[#All],6,0)</f>
        <v>14.887950000000002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>
        <v>3</v>
      </c>
      <c r="E280" s="2">
        <f>Tabela22567[[#This Row],[PRODUZIDAS]]*VLOOKUP(Tabela22567[[#This Row],[SKU]],Tabela24[#All],6,0)</f>
        <v>5.1374999999999993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>
        <v>10.5</v>
      </c>
      <c r="E320" s="2">
        <f>Tabela22567[[#This Row],[PRODUZIDAS]]*VLOOKUP(Tabela22567[[#This Row],[SKU]],Tabela24[#All],6,0)</f>
        <v>20.693749999999998</v>
      </c>
    </row>
    <row r="321" spans="2:5" x14ac:dyDescent="0.25">
      <c r="B321" s="3" t="s">
        <v>632</v>
      </c>
      <c r="C321" s="3" t="s">
        <v>633</v>
      </c>
      <c r="D321" s="1">
        <v>3</v>
      </c>
      <c r="E321" s="2">
        <f>Tabela22567[[#This Row],[PRODUZIDAS]]*VLOOKUP(Tabela22567[[#This Row],[SKU]],Tabela24[#All],6,0)</f>
        <v>5.9124999999999988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>
        <v>3</v>
      </c>
      <c r="E345" s="2">
        <f>Tabela22567[[#This Row],[PRODUZIDAS]]*VLOOKUP(Tabela22567[[#This Row],[SKU]],Tabela24[#All],6,0)</f>
        <v>5.1374999999999993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>
        <v>5</v>
      </c>
      <c r="E360" s="2">
        <f>Tabela22567[[#This Row],[PRODUZIDAS]]*VLOOKUP(Tabela22567[[#This Row],[SKU]],Tabela24[#All],6,0)</f>
        <v>8.5227272727272716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>
        <v>1</v>
      </c>
      <c r="E382" s="2">
        <f>Tabela22567[[#This Row],[PRODUZIDAS]]*VLOOKUP(Tabela22567[[#This Row],[SKU]],Tabela24[#All],6,0)</f>
        <v>1.970833333333333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>
        <v>6</v>
      </c>
      <c r="E385" s="2">
        <f>Tabela22567[[#This Row],[PRODUZIDAS]]*VLOOKUP(Tabela22567[[#This Row],[SKU]],Tabela24[#All],6,0)</f>
        <v>11.824999999999998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>
        <v>2</v>
      </c>
      <c r="E923" s="2">
        <f>Tabela22567[[#This Row],[PRODUZIDAS]]*VLOOKUP(Tabela22567[[#This Row],[SKU]],Tabela24[#All],6,0)</f>
        <v>7.3785600000000002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275" workbookViewId="0">
      <selection activeCell="B301" sqref="B30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9.9842763636363614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>
        <v>3</v>
      </c>
      <c r="E321" s="2">
        <f>Tabela2256789[[#This Row],[PRODUZIDAS]]*VLOOKUP(Tabela2256789[[#This Row],[SKU]],Tabela24[#All],8,0)</f>
        <v>1.4189999999999998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>
        <v>3</v>
      </c>
      <c r="E345" s="2">
        <f>Tabela2256789[[#This Row],[PRODUZIDAS]]*VLOOKUP(Tabela2256789[[#This Row],[SKU]],Tabela24[#All],8,0)</f>
        <v>1.2329999999999997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>
        <v>6</v>
      </c>
      <c r="E360" s="2">
        <f>Tabela2256789[[#This Row],[PRODUZIDAS]]*VLOOKUP(Tabela2256789[[#This Row],[SKU]],Tabela24[#All],8,0)</f>
        <v>2.8636363636363633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>
        <v>3</v>
      </c>
      <c r="E382" s="2">
        <f>Tabela2256789[[#This Row],[PRODUZIDAS]]*VLOOKUP(Tabela2256789[[#This Row],[SKU]],Tabela24[#All],8,0)</f>
        <v>1.4189999999999998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>
        <v>1</v>
      </c>
      <c r="E385" s="2">
        <f>Tabela2256789[[#This Row],[PRODUZIDAS]]*VLOOKUP(Tabela2256789[[#This Row],[SKU]],Tabela24[#All],8,0)</f>
        <v>0.47299999999999992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>
        <v>2</v>
      </c>
      <c r="E923" s="2">
        <f>Tabela2256789[[#This Row],[PRODUZIDAS]]*VLOOKUP(Tabela2256789[[#This Row],[SKU]],Tabela24[#All],8,0)</f>
        <v>2.5766399999999998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88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627.33256795499028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>
        <v>30</v>
      </c>
      <c r="E40" s="2">
        <f>Tabela225678910[[#This Row],[PRODUZIDAS]]*VLOOKUP(Tabela225678910[[#This Row],[SKU]],Tabela24[#All],9,0)</f>
        <v>20.087671232876716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>
        <v>28</v>
      </c>
      <c r="E54" s="2">
        <f>Tabela225678910[[#This Row],[PRODUZIDAS]]*VLOOKUP(Tabela225678910[[#This Row],[SKU]],Tabela24[#All],9,0)</f>
        <v>18.748493150684933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>
        <v>100</v>
      </c>
      <c r="E74" s="2">
        <f>Tabela225678910[[#This Row],[PRODUZIDAS]]*VLOOKUP(Tabela225678910[[#This Row],[SKU]],Tabela24[#All],9,0)</f>
        <v>73.529999999999987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>
        <v>55</v>
      </c>
      <c r="E120" s="2">
        <f>Tabela225678910[[#This Row],[PRODUZIDAS]]*VLOOKUP(Tabela225678910[[#This Row],[SKU]],Tabela24[#All],9,0)</f>
        <v>53.143749999999997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>
        <v>195</v>
      </c>
      <c r="E132" s="2">
        <f>Tabela225678910[[#This Row],[PRODUZIDAS]]*VLOOKUP(Tabela225678910[[#This Row],[SKU]],Tabela24[#All],9,0)</f>
        <v>188.41874999999999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>
        <v>22.5</v>
      </c>
      <c r="E149" s="2">
        <f>Tabela225678910[[#This Row],[PRODUZIDAS]]*VLOOKUP(Tabela225678910[[#This Row],[SKU]],Tabela24[#All],9,0)</f>
        <v>23.194285714285716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>
        <v>50</v>
      </c>
      <c r="E151" s="2">
        <f>Tabela225678910[[#This Row],[PRODUZIDAS]]*VLOOKUP(Tabela225678910[[#This Row],[SKU]],Tabela24[#All],9,0)</f>
        <v>51.542857142857144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50</v>
      </c>
      <c r="E192" s="2">
        <f>Tabela225678910[[#This Row],[PRODUZIDAS]]*VLOOKUP(Tabela225678910[[#This Row],[SKU]],Tabela24[#All],9,0)</f>
        <v>32.200000000000003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>
        <v>50</v>
      </c>
      <c r="E194" s="2">
        <f>Tabela225678910[[#This Row],[PRODUZIDAS]]*VLOOKUP(Tabela225678910[[#This Row],[SKU]],Tabela24[#All],9,0)</f>
        <v>32.200000000000003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>
        <v>90</v>
      </c>
      <c r="E197" s="2">
        <f>Tabela225678910[[#This Row],[PRODUZIDAS]]*VLOOKUP(Tabela225678910[[#This Row],[SKU]],Tabela24[#All],9,0)</f>
        <v>57.96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>
        <v>2.5</v>
      </c>
      <c r="E205" s="2">
        <f>Tabela225678910[[#This Row],[PRODUZIDAS]]*VLOOKUP(Tabela225678910[[#This Row],[SKU]],Tabela24[#All],9,0)</f>
        <v>2.4156249999999999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>
        <v>2</v>
      </c>
      <c r="E211" s="2">
        <f>Tabela225678910[[#This Row],[PRODUZIDAS]]*VLOOKUP(Tabela225678910[[#This Row],[SKU]],Tabela24[#All],9,0)</f>
        <v>1.9324999999999999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>
        <v>40</v>
      </c>
      <c r="E226" s="2">
        <f>Tabela225678910[[#This Row],[PRODUZIDAS]]*VLOOKUP(Tabela225678910[[#This Row],[SKU]],Tabela24[#All],9,0)</f>
        <v>41.234285714285718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>
        <v>2</v>
      </c>
      <c r="E263" s="2">
        <f>Tabela225678910[[#This Row],[PRODUZIDAS]]*VLOOKUP(Tabela225678910[[#This Row],[SKU]],Tabela24[#All],9,0)</f>
        <v>3.0935999999999999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>
        <v>1.5</v>
      </c>
      <c r="E321" s="2">
        <f>Tabela225678910[[#This Row],[PRODUZIDAS]]*VLOOKUP(Tabela225678910[[#This Row],[SKU]],Tabela24[#All],9,0)</f>
        <v>1.7737499999999997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>
        <v>3</v>
      </c>
      <c r="E345" s="2">
        <f>Tabela225678910[[#This Row],[PRODUZIDAS]]*VLOOKUP(Tabela225678910[[#This Row],[SKU]],Tabela24[#All],9,0)</f>
        <v>1.8494999999999995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>
        <v>4</v>
      </c>
      <c r="E376" s="2">
        <f>Tabela225678910[[#This Row],[PRODUZIDAS]]*VLOOKUP(Tabela225678910[[#This Row],[SKU]],Tabela24[#All],9,0)</f>
        <v>2.9999999999999996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>
        <v>3</v>
      </c>
      <c r="E385" s="2">
        <f>Tabela225678910[[#This Row],[PRODUZIDAS]]*VLOOKUP(Tabela225678910[[#This Row],[SKU]],Tabela24[#All],9,0)</f>
        <v>3.5474999999999994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>
        <v>3</v>
      </c>
      <c r="E419" s="2">
        <f>Tabela225678910[[#This Row],[PRODUZIDAS]]*VLOOKUP(Tabela225678910[[#This Row],[SKU]],Tabela24[#All],9,0)</f>
        <v>2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>
        <v>6</v>
      </c>
      <c r="E636" s="2">
        <f>Tabela225678910[[#This Row],[PRODUZIDAS]]*VLOOKUP(Tabela225678910[[#This Row],[SKU]],Tabela24[#All],9,0)</f>
        <v>5.7974999999999994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>
        <v>10</v>
      </c>
      <c r="E645" s="2">
        <f>Tabela225678910[[#This Row],[PRODUZIDAS]]*VLOOKUP(Tabela225678910[[#This Row],[SKU]],Tabela24[#All],9,0)</f>
        <v>9.6624999999999996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42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813.8028645565671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>
        <v>163.5</v>
      </c>
      <c r="E11" s="2">
        <f>Tabela22567891011[[#This Row],[PRODUZIDAS]]*VLOOKUP(Tabela22567891011[[#This Row],[SKU]],Tabela24[#All],10,0)</f>
        <v>66.821739130434764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>
        <v>100</v>
      </c>
      <c r="E15" s="2">
        <f>Tabela22567891011[[#This Row],[PRODUZIDAS]]*VLOOKUP(Tabela22567891011[[#This Row],[SKU]],Tabela24[#All],10,0)</f>
        <v>40.869565217391298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>
        <v>67.5</v>
      </c>
      <c r="E54" s="2">
        <f>Tabela22567891011[[#This Row],[PRODUZIDAS]]*VLOOKUP(Tabela22567891011[[#This Row],[SKU]],Tabela24[#All],10,0)</f>
        <v>49.543150684931497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>
        <v>22</v>
      </c>
      <c r="E71" s="2">
        <f>Tabela22567891011[[#This Row],[PRODUZIDAS]]*VLOOKUP(Tabela22567891011[[#This Row],[SKU]],Tabela24[#All],10,0)</f>
        <v>17.595599999999997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>
        <v>87.5</v>
      </c>
      <c r="E74" s="2">
        <f>Tabela22567891011[[#This Row],[PRODUZIDAS]]*VLOOKUP(Tabela22567891011[[#This Row],[SKU]],Tabela24[#All],10,0)</f>
        <v>69.982499999999987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>
        <v>15</v>
      </c>
      <c r="E114" s="2">
        <f>Tabela22567891011[[#This Row],[PRODUZIDAS]]*VLOOKUP(Tabela22567891011[[#This Row],[SKU]],Tabela24[#All],10,0)</f>
        <v>9.66</v>
      </c>
    </row>
    <row r="115" spans="2:5" x14ac:dyDescent="0.25">
      <c r="B115" s="3" t="s">
        <v>220</v>
      </c>
      <c r="C115" s="3" t="s">
        <v>221</v>
      </c>
      <c r="D115" s="1">
        <v>24</v>
      </c>
      <c r="E115" s="2">
        <f>Tabela22567891011[[#This Row],[PRODUZIDAS]]*VLOOKUP(Tabela22567891011[[#This Row],[SKU]],Tabela24[#All],10,0)</f>
        <v>15.456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>
        <v>52</v>
      </c>
      <c r="E122" s="2">
        <f>Tabela22567891011[[#This Row],[PRODUZIDAS]]*VLOOKUP(Tabela22567891011[[#This Row],[SKU]],Tabela24[#All],10,0)</f>
        <v>46.895333333333326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>
        <v>153.5</v>
      </c>
      <c r="E132" s="2">
        <f>Tabela22567891011[[#This Row],[PRODUZIDAS]]*VLOOKUP(Tabela22567891011[[#This Row],[SKU]],Tabela24[#All],10,0)</f>
        <v>138.43141666666665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>
        <v>26.5</v>
      </c>
      <c r="E151" s="2">
        <f>Tabela22567891011[[#This Row],[PRODUZIDAS]]*VLOOKUP(Tabela22567891011[[#This Row],[SKU]],Tabela24[#All],10,0)</f>
        <v>30.732428571428571</v>
      </c>
    </row>
    <row r="152" spans="2:5" x14ac:dyDescent="0.25">
      <c r="B152" s="3" t="s">
        <v>294</v>
      </c>
      <c r="C152" s="3" t="s">
        <v>295</v>
      </c>
      <c r="D152" s="1">
        <v>18</v>
      </c>
      <c r="E152" s="2">
        <f>Tabela22567891011[[#This Row],[PRODUZIDAS]]*VLOOKUP(Tabela22567891011[[#This Row],[SKU]],Tabela24[#All],10,0)</f>
        <v>20.874857142857142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50</v>
      </c>
      <c r="E192" s="2">
        <f>Tabela22567891011[[#This Row],[PRODUZIDAS]]*VLOOKUP(Tabela22567891011[[#This Row],[SKU]],Tabela24[#All],10,0)</f>
        <v>32.200000000000003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>
        <v>50</v>
      </c>
      <c r="E194" s="2">
        <f>Tabela22567891011[[#This Row],[PRODUZIDAS]]*VLOOKUP(Tabela22567891011[[#This Row],[SKU]],Tabela24[#All],10,0)</f>
        <v>32.200000000000003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30</v>
      </c>
      <c r="E197" s="2">
        <f>Tabela22567891011[[#This Row],[PRODUZIDAS]]*VLOOKUP(Tabela22567891011[[#This Row],[SKU]],Tabela24[#All],10,0)</f>
        <v>19.32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>
        <v>63.5</v>
      </c>
      <c r="E200" s="2">
        <f>Tabela22567891011[[#This Row],[PRODUZIDAS]]*VLOOKUP(Tabela22567891011[[#This Row],[SKU]],Tabela24[#All],10,0)</f>
        <v>40.893999999999998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>
        <v>2.5</v>
      </c>
      <c r="E205" s="2">
        <f>Tabela22567891011[[#This Row],[PRODUZIDAS]]*VLOOKUP(Tabela22567891011[[#This Row],[SKU]],Tabela24[#All],10,0)</f>
        <v>2.2545833333333327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>
        <v>2</v>
      </c>
      <c r="E211" s="2">
        <f>Tabela22567891011[[#This Row],[PRODUZIDAS]]*VLOOKUP(Tabela22567891011[[#This Row],[SKU]],Tabela24[#All],10,0)</f>
        <v>1.8036666666666663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88</v>
      </c>
      <c r="E231" s="2">
        <f>Tabela22567891011[[#This Row],[PRODUZIDAS]]*VLOOKUP(Tabela22567891011[[#This Row],[SKU]],Tabela24[#All],10,0)</f>
        <v>102.05485714285714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>
        <v>3</v>
      </c>
      <c r="E422" s="2">
        <f>Tabela22567891011[[#This Row],[PRODUZIDAS]]*VLOOKUP(Tabela22567891011[[#This Row],[SKU]],Tabela24[#All],10,0)</f>
        <v>2.2499999999999996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>
        <v>10.5</v>
      </c>
      <c r="E443" s="2">
        <f>Tabela22567891011[[#This Row],[PRODUZIDAS]]*VLOOKUP(Tabela22567891011[[#This Row],[SKU]],Tabela24[#All],10,0)</f>
        <v>9.9330000000000016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>
        <v>6</v>
      </c>
      <c r="E636" s="2">
        <f>Tabela22567891011[[#This Row],[PRODUZIDAS]]*VLOOKUP(Tabela22567891011[[#This Row],[SKU]],Tabela24[#All],10,0)</f>
        <v>5.4109999999999987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>
        <v>55</v>
      </c>
      <c r="E640" s="2">
        <f>Tabela22567891011[[#This Row],[PRODUZIDAS]]*VLOOKUP(Tabela22567891011[[#This Row],[SKU]],Tabela24[#All],10,0)</f>
        <v>49.600833333333327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>
        <v>10</v>
      </c>
      <c r="E645" s="2">
        <f>Tabela22567891011[[#This Row],[PRODUZIDAS]]*VLOOKUP(Tabela22567891011[[#This Row],[SKU]],Tabela24[#All],10,0)</f>
        <v>9.0183333333333309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563.75915146927002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>
        <v>173.5</v>
      </c>
      <c r="E11" s="2">
        <f>Tabela2256789101112[[#This Row],[PRODUZIDAS]]*VLOOKUP(Tabela2256789101112[[#This Row],[SKU]],Tabela24[#All],11,0)</f>
        <v>129.99927536231883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>
        <v>109.5</v>
      </c>
      <c r="E15" s="2">
        <f>Tabela2256789101112[[#This Row],[PRODUZIDAS]]*VLOOKUP(Tabela2256789101112[[#This Row],[SKU]],Tabela24[#All],11,0)</f>
        <v>82.045652173913041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>
        <v>44.5</v>
      </c>
      <c r="E19" s="2">
        <f>Tabela2256789101112[[#This Row],[PRODUZIDAS]]*VLOOKUP(Tabela2256789101112[[#This Row],[SKU]],Tabela24[#All],11,0)</f>
        <v>33.342753623188401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>
        <v>10</v>
      </c>
      <c r="E54" s="2">
        <f>Tabela2256789101112[[#This Row],[PRODUZIDAS]]*VLOOKUP(Tabela2256789101112[[#This Row],[SKU]],Tabela24[#All],11,0)</f>
        <v>5.7945205479452042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>
        <v>22</v>
      </c>
      <c r="E71" s="2">
        <f>Tabela2256789101112[[#This Row],[PRODUZIDAS]]*VLOOKUP(Tabela2256789101112[[#This Row],[SKU]],Tabela24[#All],11,0)</f>
        <v>18.446999999999999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>
        <v>44</v>
      </c>
      <c r="E114" s="2">
        <f>Tabela2256789101112[[#This Row],[PRODUZIDAS]]*VLOOKUP(Tabela2256789101112[[#This Row],[SKU]],Tabela24[#All],11,0)</f>
        <v>28.902720000000002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>
        <v>51</v>
      </c>
      <c r="E122" s="2">
        <f>Tabela2256789101112[[#This Row],[PRODUZIDAS]]*VLOOKUP(Tabela2256789101112[[#This Row],[SKU]],Tabela24[#All],11,0)</f>
        <v>36.137749999999997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>
        <v>66.5</v>
      </c>
      <c r="E132" s="2">
        <f>Tabela2256789101112[[#This Row],[PRODUZIDAS]]*VLOOKUP(Tabela2256789101112[[#This Row],[SKU]],Tabela24[#All],11,0)</f>
        <v>47.120791666666662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>
        <v>25</v>
      </c>
      <c r="E134" s="2">
        <f>Tabela2256789101112[[#This Row],[PRODUZIDAS]]*VLOOKUP(Tabela2256789101112[[#This Row],[SKU]],Tabela24[#All],11,0)</f>
        <v>17.71458333333333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>
        <v>50</v>
      </c>
      <c r="E138" s="2">
        <f>Tabela2256789101112[[#This Row],[PRODUZIDAS]]*VLOOKUP(Tabela2256789101112[[#This Row],[SKU]],Tabela24[#All],11,0)</f>
        <v>35.42916666666666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>
        <v>3</v>
      </c>
      <c r="E146" s="2">
        <f>Tabela2256789101112[[#This Row],[PRODUZIDAS]]*VLOOKUP(Tabela2256789101112[[#This Row],[SKU]],Tabela24[#All],11,0)</f>
        <v>2.3194285714285714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>
        <v>15</v>
      </c>
      <c r="E151" s="2">
        <f>Tabela2256789101112[[#This Row],[PRODUZIDAS]]*VLOOKUP(Tabela2256789101112[[#This Row],[SKU]],Tabela24[#All],11,0)</f>
        <v>11.597142857142856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50</v>
      </c>
      <c r="E192" s="2">
        <f>Tabela2256789101112[[#This Row],[PRODUZIDAS]]*VLOOKUP(Tabela2256789101112[[#This Row],[SKU]],Tabela24[#All],11,0)</f>
        <v>32.844000000000001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>
        <v>50</v>
      </c>
      <c r="E194" s="2">
        <f>Tabela2256789101112[[#This Row],[PRODUZIDAS]]*VLOOKUP(Tabela2256789101112[[#This Row],[SKU]],Tabela24[#All],11,0)</f>
        <v>32.844000000000001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15</v>
      </c>
      <c r="E197" s="2">
        <f>Tabela2256789101112[[#This Row],[PRODUZIDAS]]*VLOOKUP(Tabela2256789101112[[#This Row],[SKU]],Tabela24[#All],11,0)</f>
        <v>9.8532000000000011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>
        <v>2</v>
      </c>
      <c r="E211" s="2">
        <f>Tabela2256789101112[[#This Row],[PRODUZIDAS]]*VLOOKUP(Tabela2256789101112[[#This Row],[SKU]],Tabela24[#All],11,0)</f>
        <v>1.4171666666666665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>
        <v>1</v>
      </c>
      <c r="E382" s="2">
        <f>Tabela2256789101112[[#This Row],[PRODUZIDAS]]*VLOOKUP(Tabela2256789101112[[#This Row],[SKU]],Tabela24[#All],11,0)</f>
        <v>0.55183333333333329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>
        <v>1</v>
      </c>
      <c r="E385" s="2">
        <f>Tabela2256789101112[[#This Row],[PRODUZIDAS]]*VLOOKUP(Tabela2256789101112[[#This Row],[SKU]],Tabela24[#All],11,0)</f>
        <v>0.55183333333333329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>
        <v>6</v>
      </c>
      <c r="E636" s="2">
        <f>Tabela2256789101112[[#This Row],[PRODUZIDAS]]*VLOOKUP(Tabela2256789101112[[#This Row],[SKU]],Tabela24[#All],11,0)</f>
        <v>4.2514999999999992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>
        <v>36</v>
      </c>
      <c r="E640" s="2">
        <f>Tabela2256789101112[[#This Row],[PRODUZIDAS]]*VLOOKUP(Tabela2256789101112[[#This Row],[SKU]],Tabela24[#All],11,0)</f>
        <v>25.508999999999997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>
        <v>10</v>
      </c>
      <c r="E645" s="2">
        <f>Tabela2256789101112[[#This Row],[PRODUZIDAS]]*VLOOKUP(Tabela2256789101112[[#This Row],[SKU]],Tabela24[#All],11,0)</f>
        <v>7.0858333333333325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801.3561080490083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>
        <v>174</v>
      </c>
      <c r="E11" s="2">
        <f>Tabela225678910111213[[#This Row],[PRODUZIDAS]]*VLOOKUP(Tabela225678910111213[[#This Row],[SKU]],Tabela24[#All],12,0)</f>
        <v>201.4869565217391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>
        <v>109.5</v>
      </c>
      <c r="E15" s="2">
        <f>Tabela225678910111213[[#This Row],[PRODUZIDAS]]*VLOOKUP(Tabela225678910111213[[#This Row],[SKU]],Tabela24[#All],12,0)</f>
        <v>126.7978260869565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>
        <v>20</v>
      </c>
      <c r="E54" s="2">
        <f>Tabela225678910111213[[#This Row],[PRODUZIDAS]]*VLOOKUP(Tabela225678910111213[[#This Row],[SKU]],Tabela24[#All],12,0)</f>
        <v>20.602739726027398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>
        <v>1</v>
      </c>
      <c r="E66" s="2">
        <f>Tabela225678910111213[[#This Row],[PRODUZIDAS]]*VLOOKUP(Tabela225678910111213[[#This Row],[SKU]],Tabela24[#All],12,0)</f>
        <v>1.0964999999999998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>
        <v>22</v>
      </c>
      <c r="E71" s="2">
        <f>Tabela225678910111213[[#This Row],[PRODUZIDAS]]*VLOOKUP(Tabela225678910111213[[#This Row],[SKU]],Tabela24[#All],12,0)</f>
        <v>24.122999999999998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>
        <v>50</v>
      </c>
      <c r="E132" s="2">
        <f>Tabela225678910111213[[#This Row],[PRODUZIDAS]]*VLOOKUP(Tabela225678910111213[[#This Row],[SKU]],Tabela24[#All],12,0)</f>
        <v>45.091666666666654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>
        <v>15</v>
      </c>
      <c r="E151" s="2">
        <f>Tabela225678910111213[[#This Row],[PRODUZIDAS]]*VLOOKUP(Tabela225678910111213[[#This Row],[SKU]],Tabela24[#All],12,0)</f>
        <v>16.429285714285712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>
        <v>34</v>
      </c>
      <c r="E194" s="2">
        <f>Tabela225678910111213[[#This Row],[PRODUZIDAS]]*VLOOKUP(Tabela225678910111213[[#This Row],[SKU]],Tabela24[#All],12,0)</f>
        <v>37.223199999999991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>
        <v>51.5</v>
      </c>
      <c r="E196" s="2">
        <f>Tabela225678910111213[[#This Row],[PRODUZIDAS]]*VLOOKUP(Tabela225678910111213[[#This Row],[SKU]],Tabela24[#All],12,0)</f>
        <v>56.38219999999999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>
        <v>2</v>
      </c>
      <c r="E211" s="2">
        <f>Tabela225678910111213[[#This Row],[PRODUZIDAS]]*VLOOKUP(Tabela225678910111213[[#This Row],[SKU]],Tabela24[#All],12,0)</f>
        <v>1.8036666666666663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>
        <v>3</v>
      </c>
      <c r="E353" s="2">
        <f>Tabela225678910111213[[#This Row],[PRODUZIDAS]]*VLOOKUP(Tabela225678910111213[[#This Row],[SKU]],Tabela24[#All],12,0)</f>
        <v>2.6714999999999995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>
        <v>1</v>
      </c>
      <c r="E381" s="2">
        <f>Tabela225678910111213[[#This Row],[PRODUZIDAS]]*VLOOKUP(Tabela225678910111213[[#This Row],[SKU]],Tabela24[#All],12,0)</f>
        <v>1.0248333333333333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>
        <v>1</v>
      </c>
      <c r="E385" s="2">
        <f>Tabela225678910111213[[#This Row],[PRODUZIDAS]]*VLOOKUP(Tabela225678910111213[[#This Row],[SKU]],Tabela24[#All],12,0)</f>
        <v>1.0248333333333333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>
        <v>135.5</v>
      </c>
      <c r="E628" s="2">
        <f>Tabela225678910111213[[#This Row],[PRODUZIDAS]]*VLOOKUP(Tabela225678910111213[[#This Row],[SKU]],Tabela24[#All],12,0)</f>
        <v>148.34539999999996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>
        <v>6</v>
      </c>
      <c r="E636" s="2">
        <f>Tabela225678910111213[[#This Row],[PRODUZIDAS]]*VLOOKUP(Tabela225678910111213[[#This Row],[SKU]],Tabela24[#All],12,0)</f>
        <v>5.4109999999999987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>
        <v>29</v>
      </c>
      <c r="E640" s="2">
        <f>Tabela225678910111213[[#This Row],[PRODUZIDAS]]*VLOOKUP(Tabela225678910111213[[#This Row],[SKU]],Tabela24[#All],12,0)</f>
        <v>26.15316666666666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>
        <v>10</v>
      </c>
      <c r="E645" s="2">
        <f>Tabela225678910111213[[#This Row],[PRODUZIDAS]]*VLOOKUP(Tabela225678910111213[[#This Row],[SKU]],Tabela24[#All],12,0)</f>
        <v>9.0183333333333309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>
        <v>70</v>
      </c>
      <c r="E660" s="2">
        <f>Tabela225678910111213[[#This Row],[PRODUZIDAS]]*VLOOKUP(Tabela225678910111213[[#This Row],[SKU]],Tabela24[#All],12,0)</f>
        <v>76.669999999999987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1251.242691481478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>
        <v>128</v>
      </c>
      <c r="E11" s="2">
        <f>Tabela22567891011121314[[#This Row],[PRODUZIDAS]]*VLOOKUP(Tabela22567891011121314[[#This Row],[SKU]],Tabela24[#All],13,0)</f>
        <v>156.93913043478261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>
        <v>6</v>
      </c>
      <c r="E13" s="2">
        <f>Tabela22567891011121314[[#This Row],[PRODUZIDAS]]*VLOOKUP(Tabela22567891011121314[[#This Row],[SKU]],Tabela24[#All],13,0)</f>
        <v>7.3565217391304349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>
        <v>108</v>
      </c>
      <c r="E15" s="2">
        <f>Tabela22567891011121314[[#This Row],[PRODUZIDAS]]*VLOOKUP(Tabela22567891011121314[[#This Row],[SKU]],Tabela24[#All],13,0)</f>
        <v>132.41739130434783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>
        <v>217</v>
      </c>
      <c r="E19" s="2">
        <f>Tabela22567891011121314[[#This Row],[PRODUZIDAS]]*VLOOKUP(Tabela22567891011121314[[#This Row],[SKU]],Tabela24[#All],13,0)</f>
        <v>266.06086956521739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>
        <v>17</v>
      </c>
      <c r="E27" s="2">
        <f>Tabela22567891011121314[[#This Row],[PRODUZIDAS]]*VLOOKUP(Tabela22567891011121314[[#This Row],[SKU]],Tabela24[#All],13,0)</f>
        <v>19.701369863013696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>
        <v>83</v>
      </c>
      <c r="E46" s="2">
        <f>Tabela22567891011121314[[#This Row],[PRODUZIDAS]]*VLOOKUP(Tabela22567891011121314[[#This Row],[SKU]],Tabela24[#All],13,0)</f>
        <v>96.189041095890389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>
        <v>18</v>
      </c>
      <c r="E54" s="2">
        <f>Tabela22567891011121314[[#This Row],[PRODUZIDAS]]*VLOOKUP(Tabela22567891011121314[[#This Row],[SKU]],Tabela24[#All],13,0)</f>
        <v>20.860273972602737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>
        <v>1</v>
      </c>
      <c r="E66" s="2">
        <f>Tabela22567891011121314[[#This Row],[PRODUZIDAS]]*VLOOKUP(Tabela22567891011121314[[#This Row],[SKU]],Tabela24[#All],13,0)</f>
        <v>1.1609999999999998</v>
      </c>
    </row>
    <row r="67" spans="2:5" x14ac:dyDescent="0.25">
      <c r="B67" s="3" t="s">
        <v>124</v>
      </c>
      <c r="C67" s="3" t="s">
        <v>125</v>
      </c>
      <c r="D67" s="1">
        <v>17</v>
      </c>
      <c r="E67" s="2">
        <f>Tabela22567891011121314[[#This Row],[PRODUZIDAS]]*VLOOKUP(Tabela22567891011121314[[#This Row],[SKU]],Tabela24[#All],13,0)</f>
        <v>19.736999999999998</v>
      </c>
    </row>
    <row r="68" spans="2:5" x14ac:dyDescent="0.25">
      <c r="B68" s="3" t="s">
        <v>126</v>
      </c>
      <c r="C68" s="3" t="s">
        <v>127</v>
      </c>
      <c r="D68" s="1">
        <v>1</v>
      </c>
      <c r="E68" s="2">
        <f>Tabela22567891011121314[[#This Row],[PRODUZIDAS]]*VLOOKUP(Tabela22567891011121314[[#This Row],[SKU]],Tabela24[#All],13,0)</f>
        <v>1.1609999999999998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>
        <v>21</v>
      </c>
      <c r="E71" s="2">
        <f>Tabela22567891011121314[[#This Row],[PRODUZIDAS]]*VLOOKUP(Tabela22567891011121314[[#This Row],[SKU]],Tabela24[#All],13,0)</f>
        <v>24.380999999999997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>
        <v>30</v>
      </c>
      <c r="E75" s="2">
        <f>Tabela22567891011121314[[#This Row],[PRODUZIDAS]]*VLOOKUP(Tabela22567891011121314[[#This Row],[SKU]],Tabela24[#All],13,0)</f>
        <v>34.829999999999991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36</v>
      </c>
      <c r="E132" s="2">
        <f>Tabela22567891011121314[[#This Row],[PRODUZIDAS]]*VLOOKUP(Tabela22567891011121314[[#This Row],[SKU]],Tabela24[#All],13,0)</f>
        <v>41.74199999999999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26</v>
      </c>
      <c r="E144" s="2">
        <f>Tabela22567891011121314[[#This Row],[PRODUZIDAS]]*VLOOKUP(Tabela22567891011121314[[#This Row],[SKU]],Tabela24[#All],13,0)</f>
        <v>30.152571428571427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>
        <v>53</v>
      </c>
      <c r="E195" s="2">
        <f>Tabela22567891011121314[[#This Row],[PRODUZIDAS]]*VLOOKUP(Tabela22567891011121314[[#This Row],[SKU]],Tabela24[#All],13,0)</f>
        <v>61.437599999999989</v>
      </c>
    </row>
    <row r="196" spans="2:5" x14ac:dyDescent="0.25">
      <c r="B196" s="3" t="s">
        <v>382</v>
      </c>
      <c r="C196" s="3" t="s">
        <v>383</v>
      </c>
      <c r="D196" s="1">
        <v>77</v>
      </c>
      <c r="E196" s="2">
        <f>Tabela22567891011121314[[#This Row],[PRODUZIDAS]]*VLOOKUP(Tabela22567891011121314[[#This Row],[SKU]],Tabela24[#All],13,0)</f>
        <v>89.25839999999998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83</v>
      </c>
      <c r="E203" s="2">
        <f>Tabela22567891011121314[[#This Row],[PRODUZIDAS]]*VLOOKUP(Tabela22567891011121314[[#This Row],[SKU]],Tabela24[#All],13,0)</f>
        <v>96.238499999999974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>
        <v>2</v>
      </c>
      <c r="E211" s="2">
        <f>Tabela22567891011121314[[#This Row],[PRODUZIDAS]]*VLOOKUP(Tabela22567891011121314[[#This Row],[SKU]],Tabela24[#All],13,0)</f>
        <v>2.3189999999999995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>
        <v>3</v>
      </c>
      <c r="E216" s="2">
        <f>Tabela22567891011121314[[#This Row],[PRODUZIDAS]]*VLOOKUP(Tabela22567891011121314[[#This Row],[SKU]],Tabela24[#All],13,0)</f>
        <v>3.4784999999999995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>
        <v>6</v>
      </c>
      <c r="E352" s="2">
        <f>Tabela22567891011121314[[#This Row],[PRODUZIDAS]]*VLOOKUP(Tabela22567891011121314[[#This Row],[SKU]],Tabela24[#All],13,0)</f>
        <v>5.7539999999999996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>
        <v>6</v>
      </c>
      <c r="E376" s="2">
        <f>Tabela22567891011121314[[#This Row],[PRODUZIDAS]]*VLOOKUP(Tabela22567891011121314[[#This Row],[SKU]],Tabela24[#All],13,0)</f>
        <v>7.3636363636363633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>
        <v>2</v>
      </c>
      <c r="E384" s="2">
        <f>Tabela22567891011121314[[#This Row],[PRODUZIDAS]]*VLOOKUP(Tabela22567891011121314[[#This Row],[SKU]],Tabela24[#All],13,0)</f>
        <v>2.8379999999999996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>
        <v>3</v>
      </c>
      <c r="E628" s="2">
        <f>Tabela22567891011121314[[#This Row],[PRODUZIDAS]]*VLOOKUP(Tabela22567891011121314[[#This Row],[SKU]],Tabela24[#All],13,0)</f>
        <v>3.4775999999999994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>
        <v>58</v>
      </c>
      <c r="E636" s="2">
        <f>Tabela22567891011121314[[#This Row],[PRODUZIDAS]]*VLOOKUP(Tabela22567891011121314[[#This Row],[SKU]],Tabela24[#All],13,0)</f>
        <v>67.250999999999991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>
        <v>29</v>
      </c>
      <c r="E640" s="2">
        <f>Tabela22567891011121314[[#This Row],[PRODUZIDAS]]*VLOOKUP(Tabela22567891011121314[[#This Row],[SKU]],Tabela24[#All],13,0)</f>
        <v>33.625499999999995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>
        <v>9</v>
      </c>
      <c r="E645" s="2">
        <f>Tabela22567891011121314[[#This Row],[PRODUZIDAS]]*VLOOKUP(Tabela22567891011121314[[#This Row],[SKU]],Tabela24[#All],13,0)</f>
        <v>10.435499999999998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>
        <v>13</v>
      </c>
      <c r="E660" s="2">
        <f>Tabela22567891011121314[[#This Row],[PRODUZIDAS]]*VLOOKUP(Tabela22567891011121314[[#This Row],[SKU]],Tabela24[#All],13,0)</f>
        <v>15.076285714285714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278.41926477366189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>
        <v>128</v>
      </c>
      <c r="E11" s="2">
        <f>Tabela2256789101112131415[[#This Row],[PRODUZIDAS]]*VLOOKUP(Tabela2256789101112131415[[#This Row],[SKU]],Tabela24[#All],14,0)</f>
        <v>34.87536231884058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>
        <v>6</v>
      </c>
      <c r="E13" s="2">
        <f>Tabela2256789101112131415[[#This Row],[PRODUZIDAS]]*VLOOKUP(Tabela2256789101112131415[[#This Row],[SKU]],Tabela24[#All],14,0)</f>
        <v>1.6347826086956521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>
        <v>108</v>
      </c>
      <c r="E15" s="2">
        <f>Tabela2256789101112131415[[#This Row],[PRODUZIDAS]]*VLOOKUP(Tabela2256789101112131415[[#This Row],[SKU]],Tabela24[#All],14,0)</f>
        <v>29.42608695652174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>
        <v>217</v>
      </c>
      <c r="E19" s="2">
        <f>Tabela2256789101112131415[[#This Row],[PRODUZIDAS]]*VLOOKUP(Tabela2256789101112131415[[#This Row],[SKU]],Tabela24[#All],14,0)</f>
        <v>59.12463768115942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>
        <v>17</v>
      </c>
      <c r="E27" s="2">
        <f>Tabela2256789101112131415[[#This Row],[PRODUZIDAS]]*VLOOKUP(Tabela2256789101112131415[[#This Row],[SKU]],Tabela24[#All],14,0)</f>
        <v>4.3780821917808215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>
        <v>83</v>
      </c>
      <c r="E46" s="2">
        <f>Tabela2256789101112131415[[#This Row],[PRODUZIDAS]]*VLOOKUP(Tabela2256789101112131415[[#This Row],[SKU]],Tabela24[#All],14,0)</f>
        <v>21.375342465753423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>
        <v>18</v>
      </c>
      <c r="E54" s="2">
        <f>Tabela2256789101112131415[[#This Row],[PRODUZIDAS]]*VLOOKUP(Tabela2256789101112131415[[#This Row],[SKU]],Tabela24[#All],14,0)</f>
        <v>4.6356164383561644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>
        <v>1</v>
      </c>
      <c r="E66" s="2">
        <f>Tabela2256789101112131415[[#This Row],[PRODUZIDAS]]*VLOOKUP(Tabela2256789101112131415[[#This Row],[SKU]],Tabela24[#All],14,0)</f>
        <v>0.25800000000000001</v>
      </c>
    </row>
    <row r="67" spans="2:5" x14ac:dyDescent="0.25">
      <c r="B67" s="3" t="s">
        <v>124</v>
      </c>
      <c r="C67" s="3" t="s">
        <v>125</v>
      </c>
      <c r="D67" s="1">
        <v>17</v>
      </c>
      <c r="E67" s="2">
        <f>Tabela2256789101112131415[[#This Row],[PRODUZIDAS]]*VLOOKUP(Tabela2256789101112131415[[#This Row],[SKU]],Tabela24[#All],14,0)</f>
        <v>4.3860000000000001</v>
      </c>
    </row>
    <row r="68" spans="2:5" x14ac:dyDescent="0.25">
      <c r="B68" s="3" t="s">
        <v>126</v>
      </c>
      <c r="C68" s="3" t="s">
        <v>127</v>
      </c>
      <c r="D68" s="1">
        <v>1</v>
      </c>
      <c r="E68" s="2">
        <f>Tabela2256789101112131415[[#This Row],[PRODUZIDAS]]*VLOOKUP(Tabela2256789101112131415[[#This Row],[SKU]],Tabela24[#All],14,0)</f>
        <v>0.25800000000000001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>
        <v>21</v>
      </c>
      <c r="E71" s="2">
        <f>Tabela2256789101112131415[[#This Row],[PRODUZIDAS]]*VLOOKUP(Tabela2256789101112131415[[#This Row],[SKU]],Tabela24[#All],14,0)</f>
        <v>5.4180000000000001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>
        <v>30</v>
      </c>
      <c r="E75" s="2">
        <f>Tabela2256789101112131415[[#This Row],[PRODUZIDAS]]*VLOOKUP(Tabela2256789101112131415[[#This Row],[SKU]],Tabela24[#All],14,0)</f>
        <v>7.74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36</v>
      </c>
      <c r="E132" s="2">
        <f>Tabela2256789101112131415[[#This Row],[PRODUZIDAS]]*VLOOKUP(Tabela2256789101112131415[[#This Row],[SKU]],Tabela24[#All],14,0)</f>
        <v>9.2759999999999998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26</v>
      </c>
      <c r="E144" s="2">
        <f>Tabela2256789101112131415[[#This Row],[PRODUZIDAS]]*VLOOKUP(Tabela2256789101112131415[[#This Row],[SKU]],Tabela24[#All],14,0)</f>
        <v>6.7005714285714291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>
        <v>53</v>
      </c>
      <c r="E195" s="2">
        <f>Tabela2256789101112131415[[#This Row],[PRODUZIDAS]]*VLOOKUP(Tabela2256789101112131415[[#This Row],[SKU]],Tabela24[#All],14,0)</f>
        <v>13.652799999999999</v>
      </c>
    </row>
    <row r="196" spans="2:5" x14ac:dyDescent="0.25">
      <c r="B196" s="3" t="s">
        <v>382</v>
      </c>
      <c r="C196" s="3" t="s">
        <v>383</v>
      </c>
      <c r="D196" s="1">
        <v>77</v>
      </c>
      <c r="E196" s="2">
        <f>Tabela2256789101112131415[[#This Row],[PRODUZIDAS]]*VLOOKUP(Tabela2256789101112131415[[#This Row],[SKU]],Tabela24[#All],14,0)</f>
        <v>19.8352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83</v>
      </c>
      <c r="E203" s="2">
        <f>Tabela2256789101112131415[[#This Row],[PRODUZIDAS]]*VLOOKUP(Tabela2256789101112131415[[#This Row],[SKU]],Tabela24[#All],14,0)</f>
        <v>21.386333333333333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>
        <v>2</v>
      </c>
      <c r="E211" s="2">
        <f>Tabela2256789101112131415[[#This Row],[PRODUZIDAS]]*VLOOKUP(Tabela2256789101112131415[[#This Row],[SKU]],Tabela24[#All],14,0)</f>
        <v>0.51533333333333331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>
        <v>3</v>
      </c>
      <c r="E216" s="2">
        <f>Tabela2256789101112131415[[#This Row],[PRODUZIDAS]]*VLOOKUP(Tabela2256789101112131415[[#This Row],[SKU]],Tabela24[#All],14,0)</f>
        <v>0.77299999999999991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>
        <v>6</v>
      </c>
      <c r="E352" s="2">
        <f>Tabela2256789101112131415[[#This Row],[PRODUZIDAS]]*VLOOKUP(Tabela2256789101112131415[[#This Row],[SKU]],Tabela24[#All],14,0)</f>
        <v>1.6439999999999997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>
        <v>6</v>
      </c>
      <c r="E376" s="2">
        <f>Tabela2256789101112131415[[#This Row],[PRODUZIDAS]]*VLOOKUP(Tabela2256789101112131415[[#This Row],[SKU]],Tabela24[#All],14,0)</f>
        <v>1.6363636363636362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>
        <v>2</v>
      </c>
      <c r="E384" s="2">
        <f>Tabela2256789101112131415[[#This Row],[PRODUZIDAS]]*VLOOKUP(Tabela2256789101112131415[[#This Row],[SKU]],Tabela24[#All],14,0)</f>
        <v>0.63066666666666671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>
        <v>3</v>
      </c>
      <c r="E628" s="2">
        <f>Tabela2256789101112131415[[#This Row],[PRODUZIDAS]]*VLOOKUP(Tabela2256789101112131415[[#This Row],[SKU]],Tabela24[#All],14,0)</f>
        <v>0.77279999999999993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>
        <v>58</v>
      </c>
      <c r="E636" s="2">
        <f>Tabela2256789101112131415[[#This Row],[PRODUZIDAS]]*VLOOKUP(Tabela2256789101112131415[[#This Row],[SKU]],Tabela24[#All],14,0)</f>
        <v>14.944666666666667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>
        <v>29</v>
      </c>
      <c r="E640" s="2">
        <f>Tabela2256789101112131415[[#This Row],[PRODUZIDAS]]*VLOOKUP(Tabela2256789101112131415[[#This Row],[SKU]],Tabela24[#All],14,0)</f>
        <v>7.4723333333333333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>
        <v>9</v>
      </c>
      <c r="E645" s="2">
        <f>Tabela2256789101112131415[[#This Row],[PRODUZIDAS]]*VLOOKUP(Tabela2256789101112131415[[#This Row],[SKU]],Tabela24[#All],14,0)</f>
        <v>2.319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>
        <v>13</v>
      </c>
      <c r="E660" s="2">
        <f>Tabela2256789101112131415[[#This Row],[PRODUZIDAS]]*VLOOKUP(Tabela2256789101112131415[[#This Row],[SKU]],Tabela24[#All],14,0)</f>
        <v>3.3502857142857145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2025-06-05T11:09:55Z</dcterms:modified>
</cp:coreProperties>
</file>