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CEFD9A77-9E91-41EB-AA98-B1A5C17F33E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<sst xmlns="http://schemas.openxmlformats.org/spreadsheetml/2006/main" count="26032" uniqueCount="1899">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</sst>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4" sqref="C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45792</v>
      </c>
      <c r="C2" s="31"/>
      <c r="D2" s="33">
        <f>SUM(Tabela15[VALOR])</f>
        <v>6515.6943281657805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2402.8901873649284</v>
      </c>
      <c r="D7" s="26"/>
      <c r="E7" s="26">
        <f>Tabela15[[#This Row],[VALOR]]-Tabela15[[#This Row],[Custo Setor]]</f>
        <v>2402.8901873649284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291.30372277056273</v>
      </c>
      <c r="D10" s="26"/>
      <c r="E10" s="26">
        <f>Tabela15[[#This Row],[VALOR]]-Tabela15[[#This Row],[Custo Setor]]</f>
        <v>291.30372277056273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115.94879999999999</v>
      </c>
      <c r="D12" s="26"/>
      <c r="E12" s="26">
        <f>Tabela15[[#This Row],[VALOR]]-Tabela15[[#This Row],[Custo Setor]]</f>
        <v>115.94879999999999</v>
      </c>
    </row>
    <row r="13" spans="2:5" x14ac:dyDescent="0.25">
      <c r="B13" t="s">
        <v>1888</v>
      </c>
      <c r="C13" s="21">
        <f t="array" ref="C13">'7 - PALETEIRA'!G4</f>
        <v>685.53197075073024</v>
      </c>
      <c r="D13" s="26"/>
      <c r="E13" s="26">
        <f>Tabela15[[#This Row],[VALOR]]-Tabela15[[#This Row],[Custo Setor]]</f>
        <v>685.53197075073024</v>
      </c>
    </row>
    <row r="14" spans="2:5" x14ac:dyDescent="0.25">
      <c r="B14" t="s">
        <v>1889</v>
      </c>
      <c r="C14" s="21">
        <f>'8 - ACABAMENTO'!G4</f>
        <v>724.79227803823142</v>
      </c>
      <c r="D14" s="26"/>
      <c r="E14" s="26">
        <f>Tabela15[[#This Row],[VALOR]]-Tabela15[[#This Row],[Custo Setor]]</f>
        <v>724.79227803823142</v>
      </c>
    </row>
    <row r="15" spans="2:5" x14ac:dyDescent="0.25">
      <c r="B15" t="s">
        <v>1890</v>
      </c>
      <c r="C15" s="21">
        <f t="array" ref="C15">'9 - FURO'!G4</f>
        <v>406.93672168416043</v>
      </c>
      <c r="D15" s="26"/>
      <c r="E15" s="26">
        <f>Tabela15[[#This Row],[VALOR]]-Tabela15[[#This Row],[Custo Setor]]</f>
        <v>406.93672168416043</v>
      </c>
    </row>
    <row r="16" spans="2:5" x14ac:dyDescent="0.25">
      <c r="B16" t="s">
        <v>1891</v>
      </c>
      <c r="C16" s="21">
        <f t="array" ref="C16">'10 - ILHOS'!G4</f>
        <v>748.99404717428672</v>
      </c>
      <c r="D16" s="26"/>
      <c r="E16" s="26">
        <f>Tabela15[[#This Row],[VALOR]]-Tabela15[[#This Row],[Custo Setor]]</f>
        <v>748.99404717428672</v>
      </c>
    </row>
    <row r="17" spans="2:5" x14ac:dyDescent="0.25">
      <c r="B17" t="s">
        <v>1892</v>
      </c>
      <c r="C17" s="21">
        <f t="array" ref="C17">'11 - DOBRA'!G4</f>
        <v>932.05212758599316</v>
      </c>
      <c r="D17" s="26"/>
      <c r="E17" s="26">
        <f>Tabela15[[#This Row],[VALOR]]-Tabela15[[#This Row],[Custo Setor]]</f>
        <v>932.05212758599316</v>
      </c>
    </row>
    <row r="18" spans="2:5" x14ac:dyDescent="0.25">
      <c r="B18" t="s">
        <v>1893</v>
      </c>
      <c r="C18" s="21">
        <f t="array" ref="C18">'12 - EMBALAGEM'!G4</f>
        <v>207.24447279688749</v>
      </c>
      <c r="D18" s="26"/>
      <c r="E18" s="26">
        <f>Tabela15[[#This Row],[VALOR]]-Tabela15[[#This Row],[Custo Setor]]</f>
        <v>207.24447279688749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6515.6943281657805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" sqref="D1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2402.8901873649284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110</v>
      </c>
      <c r="E11" s="2">
        <f>Tabela2[[#This Row],[PRODUZIDAS]]*VLOOKUP(Tabela2[[#This Row],[SKU]],Tabela24[#All],3,0)</f>
        <v>52.449275362318836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100</v>
      </c>
      <c r="E24" s="2">
        <f>Tabela2[[#This Row],[PRODUZIDAS]]*VLOOKUP(Tabela2[[#This Row],[SKU]],Tabela24[#All],3,0)</f>
        <v>25.753424657534246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100</v>
      </c>
      <c r="E27" s="2">
        <f>Tabela2[[#This Row],[PRODUZIDAS]]*VLOOKUP(Tabela2[[#This Row],[SKU]],Tabela24[#All],3,0)</f>
        <v>25.753424657534246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Tabela2[[#This Row],[PRODUZIDAS]]*VLOOKUP(Tabela2[[#This Row],[SKU]],Tabela24[#All],3,0)</f>
        <v>5.4082191780821907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Tabela2[[#This Row],[PRODUZIDAS]]*VLOOKUP(Tabela2[[#This Row],[SKU]],Tabela24[#All],3,0)</f>
        <v>27.041095890410954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100</v>
      </c>
      <c r="E66" s="2">
        <f>Tabela2[[#This Row],[PRODUZIDAS]]*VLOOKUP(Tabela2[[#This Row],[SKU]],Tabela24[#All],3,0)</f>
        <v>27.089999999999996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135</v>
      </c>
      <c r="E69" s="2">
        <f>Tabela2[[#This Row],[PRODUZIDAS]]*VLOOKUP(Tabela2[[#This Row],[SKU]],Tabela24[#All],3,0)</f>
        <v>36.571499999999993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>
        <v>52</v>
      </c>
      <c r="E82" s="2">
        <f>Tabela2[[#This Row],[PRODUZIDAS]]*VLOOKUP(Tabela2[[#This Row],[SKU]],Tabela24[#All],3,0)</f>
        <v>14.086799999999998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>
        <v>200</v>
      </c>
      <c r="E201" s="2">
        <f>Tabela2[[#This Row],[PRODUZIDAS]]*VLOOKUP(Tabela2[[#This Row],[SKU]],Tabela24[#All],3,0)</f>
        <v>30.911999999999995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Tabela2[[#This Row],[PRODUZIDAS]]*VLOOKUP(Tabela2[[#This Row],[SKU]],Tabela24[#All],3,0)</f>
        <v>8.0242857142857122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Tabela2[[#This Row],[PRODUZIDAS]]*VLOOKUP(Tabela2[[#This Row],[SKU]],Tabela24[#All],3,0)</f>
        <v>8.3333333333333339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>
        <v>4</v>
      </c>
      <c r="E604" s="2">
        <f>Tabela2[[#This Row],[PRODUZIDAS]]*VLOOKUP(Tabela2[[#This Row],[SKU]],Tabela24[#All],3,0)</f>
        <v>1.2885714285714287</v>
      </c>
    </row>
    <row r="605" spans="2:5" x14ac:dyDescent="0.25">
      <c r="B605" s="3" t="s">
        <v>1200</v>
      </c>
      <c r="C605" s="3" t="s">
        <v>1201</v>
      </c>
      <c r="D605" s="1">
        <v>4</v>
      </c>
      <c r="E605" s="2">
        <f>Tabela2[[#This Row],[PRODUZIDAS]]*VLOOKUP(Tabela2[[#This Row],[SKU]],Tabela24[#All],3,0)</f>
        <v>1.2885714285714287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Tabela2[[#This Row],[PRODUZIDAS]]*VLOOKUP(Tabela2[[#This Row],[SKU]],Tabela24[#All],3,0)</f>
        <v>0.96642857142857153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>
        <v>130</v>
      </c>
      <c r="E922" s="2">
        <f>Tabela2[[#This Row],[PRODUZIDAS]]*VLOOKUP(Tabela2[[#This Row],[SKU]],Tabela24[#All],3,0)</f>
        <v>137.03039999999999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6225</v>
      </c>
      <c r="E929" s="2">
        <f>Tabela2[[#This Row],[PRODUZIDAS]]*VLOOKUP(Tabela2[[#This Row],[SKU]],Tabela24[#All],3,0)</f>
        <v>2000.8928571428576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911" workbookViewId="0">
      <selection activeCell="D922" sqref="D9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291.30372277056273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>
        <v>3</v>
      </c>
      <c r="E154" s="2">
        <f>Tabela22567[[#This Row],[PRODUZIDAS]]*VLOOKUP(Tabela22567[[#This Row],[SKU]],Tabela24[#All],6,0)</f>
        <v>3.8657142857142861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3</v>
      </c>
      <c r="E345" s="2">
        <f>Tabela22567[[#This Row],[PRODUZIDAS]]*VLOOKUP(Tabela22567[[#This Row],[SKU]],Tabela24[#All],6,0)</f>
        <v>5.1374999999999993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Tabela22567[[#This Row],[PRODUZIDAS]]*VLOOKUP(Tabela22567[[#This Row],[SKU]],Tabela24[#All],6,0)</f>
        <v>6.8181818181818175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Tabela22567[[#This Row],[PRODUZIDAS]]*VLOOKUP(Tabela22567[[#This Row],[SKU]],Tabela24[#All],6,0)</f>
        <v>3.941666666666666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>
        <v>3</v>
      </c>
      <c r="E385" s="2">
        <f>Tabela22567[[#This Row],[PRODUZIDAS]]*VLOOKUP(Tabela22567[[#This Row],[SKU]],Tabela24[#All],6,0)</f>
        <v>5.9124999999999988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>
        <v>72</v>
      </c>
      <c r="E922" s="2">
        <f>Tabela22567[[#This Row],[PRODUZIDAS]]*VLOOKUP(Tabela22567[[#This Row],[SKU]],Tabela24[#All],6,0)</f>
        <v>265.62815999999998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903" workbookViewId="0">
      <selection activeCell="D923" sqref="D92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115.94879999999999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>
        <v>90</v>
      </c>
      <c r="E922" s="2">
        <f>Tabela2256789[[#This Row],[PRODUZIDAS]]*VLOOKUP(Tabela2256789[[#This Row],[SKU]],Tabela24[#All],8,0)</f>
        <v>115.94879999999999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685.53197075073024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70</v>
      </c>
      <c r="E10" s="2">
        <f>Tabela225678910[[#This Row],[PRODUZIDAS]]*VLOOKUP(Tabela225678910[[#This Row],[SKU]],Tabela24[#All],9,0)</f>
        <v>28.608695652173907</v>
      </c>
    </row>
    <row r="11" spans="2:9" x14ac:dyDescent="0.25">
      <c r="B11" s="3" t="s">
        <v>12</v>
      </c>
      <c r="C11" s="3" t="s">
        <v>13</v>
      </c>
      <c r="D11" s="1">
        <v>110</v>
      </c>
      <c r="E11" s="2">
        <f>Tabela225678910[[#This Row],[PRODUZIDAS]]*VLOOKUP(Tabela225678910[[#This Row],[SKU]],Tabela24[#All],9,0)</f>
        <v>44.956521739130423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30</v>
      </c>
      <c r="E24" s="2">
        <f>Tabela225678910[[#This Row],[PRODUZIDAS]]*VLOOKUP(Tabela225678910[[#This Row],[SKU]],Tabela24[#All],9,0)</f>
        <v>15.452054794520548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92.5</v>
      </c>
      <c r="E33" s="2">
        <f>Tabela225678910[[#This Row],[PRODUZIDAS]]*VLOOKUP(Tabela225678910[[#This Row],[SKU]],Tabela24[#All],9,0)</f>
        <v>47.643835616438352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22.5</v>
      </c>
      <c r="E58" s="2">
        <f>Tabela225678910[[#This Row],[PRODUZIDAS]]*VLOOKUP(Tabela225678910[[#This Row],[SKU]],Tabela24[#All],9,0)</f>
        <v>15.065753424657535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34</v>
      </c>
      <c r="E68" s="2">
        <f>Tabela225678910[[#This Row],[PRODUZIDAS]]*VLOOKUP(Tabela225678910[[#This Row],[SKU]],Tabela24[#All],9,0)</f>
        <v>25.000199999999996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22</v>
      </c>
      <c r="E75" s="2">
        <f>Tabela225678910[[#This Row],[PRODUZIDAS]]*VLOOKUP(Tabela225678910[[#This Row],[SKU]],Tabela24[#All],9,0)</f>
        <v>16.176599999999997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20</v>
      </c>
      <c r="E122" s="2">
        <f>Tabela225678910[[#This Row],[PRODUZIDAS]]*VLOOKUP(Tabela225678910[[#This Row],[SKU]],Tabela24[#All],9,0)</f>
        <v>19.324999999999999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100</v>
      </c>
      <c r="E132" s="2">
        <f>Tabela225678910[[#This Row],[PRODUZIDAS]]*VLOOKUP(Tabela225678910[[#This Row],[SKU]],Tabela24[#All],9,0)</f>
        <v>96.625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134.5</v>
      </c>
      <c r="E192" s="2">
        <f>Tabela225678910[[#This Row],[PRODUZIDAS]]*VLOOKUP(Tabela225678910[[#This Row],[SKU]],Tabela24[#All],9,0)</f>
        <v>86.618000000000009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210</v>
      </c>
      <c r="E197" s="2">
        <f>Tabela225678910[[#This Row],[PRODUZIDAS]]*VLOOKUP(Tabela225678910[[#This Row],[SKU]],Tabela24[#All],9,0)</f>
        <v>135.24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Tabela225678910[[#This Row],[PRODUZIDAS]]*VLOOKUP(Tabela225678910[[#This Row],[SKU]],Tabela24[#All],9,0)</f>
        <v>5.8714285714285701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Tabela225678910[[#This Row],[PRODUZIDAS]]*VLOOKUP(Tabela225678910[[#This Row],[SKU]],Tabela24[#All],9,0)</f>
        <v>6.6666666666666679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>
        <v>4</v>
      </c>
      <c r="E443" s="2">
        <f>Tabela225678910[[#This Row],[PRODUZIDAS]]*VLOOKUP(Tabela225678910[[#This Row],[SKU]],Tabela24[#All],9,0)</f>
        <v>3.7840000000000007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80</v>
      </c>
      <c r="E638" s="2">
        <f>Tabela225678910[[#This Row],[PRODUZIDAS]]*VLOOKUP(Tabela225678910[[#This Row],[SKU]],Tabela24[#All],9,0)</f>
        <v>77.3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>
        <v>50</v>
      </c>
      <c r="E644" s="2">
        <f>Tabela225678910[[#This Row],[PRODUZIDAS]]*VLOOKUP(Tabela225678910[[#This Row],[SKU]],Tabela24[#All],9,0)</f>
        <v>48.3125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12.5</v>
      </c>
      <c r="E660" s="2">
        <f>Tabela225678910[[#This Row],[PRODUZIDAS]]*VLOOKUP(Tabela225678910[[#This Row],[SKU]],Tabela24[#All],9,0)</f>
        <v>12.885714285714286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724.79227803823142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25</v>
      </c>
      <c r="E11" s="2">
        <f>Tabela22567891011[[#This Row],[PRODUZIDAS]]*VLOOKUP(Tabela22567891011[[#This Row],[SKU]],Tabela24[#All],10,0)</f>
        <v>10.217391304347824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365</v>
      </c>
      <c r="E15" s="2">
        <f>Tabela22567891011[[#This Row],[PRODUZIDAS]]*VLOOKUP(Tabela22567891011[[#This Row],[SKU]],Tabela24[#All],10,0)</f>
        <v>149.17391304347822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46.5</v>
      </c>
      <c r="E19" s="2">
        <f>Tabela22567891011[[#This Row],[PRODUZIDAS]]*VLOOKUP(Tabela22567891011[[#This Row],[SKU]],Tabela24[#All],10,0)</f>
        <v>19.004347826086953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>
        <v>20</v>
      </c>
      <c r="E61" s="2">
        <f>Tabela22567891011[[#This Row],[PRODUZIDAS]]*VLOOKUP(Tabela22567891011[[#This Row],[SKU]],Tabela24[#All],10,0)</f>
        <v>14.679452054794517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15.5</v>
      </c>
      <c r="E74" s="2">
        <f>Tabela22567891011[[#This Row],[PRODUZIDAS]]*VLOOKUP(Tabela22567891011[[#This Row],[SKU]],Tabela24[#All],10,0)</f>
        <v>12.396899999999997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56</v>
      </c>
      <c r="E132" s="2">
        <f>Tabela22567891011[[#This Row],[PRODUZIDAS]]*VLOOKUP(Tabela22567891011[[#This Row],[SKU]],Tabela24[#All],10,0)</f>
        <v>50.502666666666656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107</v>
      </c>
      <c r="E192" s="2">
        <f>Tabela22567891011[[#This Row],[PRODUZIDAS]]*VLOOKUP(Tabela22567891011[[#This Row],[SKU]],Tabela24[#All],10,0)</f>
        <v>68.908000000000001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48.5</v>
      </c>
      <c r="E194" s="2">
        <f>Tabela22567891011[[#This Row],[PRODUZIDAS]]*VLOOKUP(Tabela22567891011[[#This Row],[SKU]],Tabela24[#All],10,0)</f>
        <v>31.234000000000002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239.5</v>
      </c>
      <c r="E197" s="2">
        <f>Tabela22567891011[[#This Row],[PRODUZIDAS]]*VLOOKUP(Tabela22567891011[[#This Row],[SKU]],Tabela24[#All],10,0)</f>
        <v>154.238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Tabela22567891011[[#This Row],[PRODUZIDAS]]*VLOOKUP(Tabela22567891011[[#This Row],[SKU]],Tabela24[#All],10,0)</f>
        <v>11.597142857142856</v>
      </c>
    </row>
    <row r="231" spans="2:5" x14ac:dyDescent="0.25">
      <c r="B231" s="3" t="s">
        <v>452</v>
      </c>
      <c r="C231" s="3" t="s">
        <v>453</v>
      </c>
      <c r="D231" s="1">
        <v>81.5</v>
      </c>
      <c r="E231" s="2">
        <f>Tabela22567891011[[#This Row],[PRODUZIDAS]]*VLOOKUP(Tabela22567891011[[#This Row],[SKU]],Tabela24[#All],10,0)</f>
        <v>94.516714285714286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>
        <v>4</v>
      </c>
      <c r="E443" s="2">
        <f>Tabela22567891011[[#This Row],[PRODUZIDAS]]*VLOOKUP(Tabela22567891011[[#This Row],[SKU]],Tabela24[#All],10,0)</f>
        <v>3.7840000000000007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51</v>
      </c>
      <c r="E627" s="2">
        <f>Tabela22567891011[[#This Row],[PRODUZIDAS]]*VLOOKUP(Tabela22567891011[[#This Row],[SKU]],Tabela24[#All],10,0)</f>
        <v>32.844000000000001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79.5</v>
      </c>
      <c r="E638" s="2">
        <f>Tabela22567891011[[#This Row],[PRODUZIDAS]]*VLOOKUP(Tabela22567891011[[#This Row],[SKU]],Tabela24[#All],10,0)</f>
        <v>71.69574999999999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35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406.93672168416043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12</v>
      </c>
      <c r="E54" s="2">
        <f>Tabela2256789101112[[#This Row],[PRODUZIDAS]]*VLOOKUP(Tabela2256789101112[[#This Row],[SKU]],Tabela24[#All],11,0)</f>
        <v>6.9534246575342458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Tabela2256789101112[[#This Row],[PRODUZIDAS]]*VLOOKUP(Tabela2256789101112[[#This Row],[SKU]],Tabela24[#All],11,0)</f>
        <v>11.589041095890408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90.5</v>
      </c>
      <c r="E74" s="2">
        <f>Tabela2256789101112[[#This Row],[PRODUZIDAS]]*VLOOKUP(Tabela2256789101112[[#This Row],[SKU]],Tabela24[#All],11,0)</f>
        <v>75.884249999999994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Tabela2256789101112[[#This Row],[PRODUZIDAS]]*VLOOKUP(Tabela2256789101112[[#This Row],[SKU]],Tabela24[#All],11,0)</f>
        <v>35.42916666666666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>
        <v>33</v>
      </c>
      <c r="E133" s="2">
        <f>Tabela2256789101112[[#This Row],[PRODUZIDAS]]*VLOOKUP(Tabela2256789101112[[#This Row],[SKU]],Tabela24[#All],11,0)</f>
        <v>23.383249999999997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35</v>
      </c>
      <c r="E144" s="2">
        <f>Tabela2256789101112[[#This Row],[PRODUZIDAS]]*VLOOKUP(Tabela2256789101112[[#This Row],[SKU]],Tabela24[#All],11,0)</f>
        <v>27.06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>
        <v>24</v>
      </c>
      <c r="E151" s="2">
        <f>Tabela2256789101112[[#This Row],[PRODUZIDAS]]*VLOOKUP(Tabela2256789101112[[#This Row],[SKU]],Tabela24[#All],11,0)</f>
        <v>18.555428571428571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51</v>
      </c>
      <c r="E193" s="2">
        <f>Tabela2256789101112[[#This Row],[PRODUZIDAS]]*VLOOKUP(Tabela2256789101112[[#This Row],[SKU]],Tabela24[#All],11,0)</f>
        <v>33.500880000000002</v>
      </c>
    </row>
    <row r="194" spans="2:5" x14ac:dyDescent="0.25">
      <c r="B194" s="3" t="s">
        <v>378</v>
      </c>
      <c r="C194" s="3" t="s">
        <v>379</v>
      </c>
      <c r="D194" s="1">
        <v>48.5</v>
      </c>
      <c r="E194" s="2">
        <f>Tabela2256789101112[[#This Row],[PRODUZIDAS]]*VLOOKUP(Tabela2256789101112[[#This Row],[SKU]],Tabela24[#All],11,0)</f>
        <v>31.85868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154.5</v>
      </c>
      <c r="E197" s="2">
        <f>Tabela2256789101112[[#This Row],[PRODUZIDAS]]*VLOOKUP(Tabela2256789101112[[#This Row],[SKU]],Tabela24[#All],11,0)</f>
        <v>101.48796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>
        <v>16.5</v>
      </c>
      <c r="E205" s="2">
        <f>Tabela2256789101112[[#This Row],[PRODUZIDAS]]*VLOOKUP(Tabela2256789101112[[#This Row],[SKU]],Tabela24[#All],11,0)</f>
        <v>11.691624999999998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19.5</v>
      </c>
      <c r="E211" s="2">
        <f>Tabela2256789101112[[#This Row],[PRODUZIDAS]]*VLOOKUP(Tabela2256789101112[[#This Row],[SKU]],Tabela24[#All],11,0)</f>
        <v>13.817374999999998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Tabela2256789101112[[#This Row],[PRODUZIDAS]]*VLOOKUP(Tabela2256789101112[[#This Row],[SKU]],Tabela24[#All],11,0)</f>
        <v>7.7314285714285713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>
        <v>4</v>
      </c>
      <c r="E320" s="2">
        <f>Tabela2256789101112[[#This Row],[PRODUZIDAS]]*VLOOKUP(Tabela2256789101112[[#This Row],[SKU]],Tabela24[#All],11,0)</f>
        <v>2.2073333333333331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Tabela2256789101112[[#This Row],[PRODUZIDAS]]*VLOOKUP(Tabela2256789101112[[#This Row],[SKU]],Tabela24[#All],11,0)</f>
        <v>1.9090909090909089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>
        <v>1.5</v>
      </c>
      <c r="E374" s="2">
        <f>Tabela2256789101112[[#This Row],[PRODUZIDAS]]*VLOOKUP(Tabela2256789101112[[#This Row],[SKU]],Tabela24[#All],11,0)</f>
        <v>0.71590909090909083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>
        <v>2</v>
      </c>
      <c r="E377" s="2">
        <f>Tabela2256789101112[[#This Row],[PRODUZIDAS]]*VLOOKUP(Tabela2256789101112[[#This Row],[SKU]],Tabela24[#All],11,0)</f>
        <v>0.95454545454545447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Tabela2256789101112[[#This Row],[PRODUZIDAS]]*VLOOKUP(Tabela2256789101112[[#This Row],[SKU]],Tabela24[#All],11,0)</f>
        <v>1.1036666666666666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>
        <v>2</v>
      </c>
      <c r="E385" s="2">
        <f>Tabela2256789101112[[#This Row],[PRODUZIDAS]]*VLOOKUP(Tabela2256789101112[[#This Row],[SKU]],Tabela24[#All],11,0)</f>
        <v>1.1036666666666666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69" workbookViewId="0">
      <selection activeCell="A395" sqref="A3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748.99404717428672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80.5</v>
      </c>
      <c r="E30" s="2">
        <f>Tabela225678910111213[[#This Row],[PRODUZIDAS]]*VLOOKUP(Tabela225678910111213[[#This Row],[SKU]],Tabela24[#All],12,0)</f>
        <v>88.108904109589034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67.5</v>
      </c>
      <c r="E38" s="2">
        <f>Tabela225678910111213[[#This Row],[PRODUZIDAS]]*VLOOKUP(Tabela225678910111213[[#This Row],[SKU]],Tabela24[#All],12,0)</f>
        <v>69.534246575342465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2.5</v>
      </c>
      <c r="E44" s="2">
        <f>Tabela225678910111213[[#This Row],[PRODUZIDAS]]*VLOOKUP(Tabela225678910111213[[#This Row],[SKU]],Tabela24[#All],12,0)</f>
        <v>2.5753424657534247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32</v>
      </c>
      <c r="E54" s="2">
        <f>Tabela225678910111213[[#This Row],[PRODUZIDAS]]*VLOOKUP(Tabela225678910111213[[#This Row],[SKU]],Tabela24[#All],12,0)</f>
        <v>32.964383561643835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Tabela225678910111213[[#This Row],[PRODUZIDAS]]*VLOOKUP(Tabela225678910111213[[#This Row],[SKU]],Tabela24[#All],12,0)</f>
        <v>20.602739726027398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50.5</v>
      </c>
      <c r="E74" s="2">
        <f>Tabela225678910111213[[#This Row],[PRODUZIDAS]]*VLOOKUP(Tabela225678910111213[[#This Row],[SKU]],Tabela24[#All],12,0)</f>
        <v>55.373249999999992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>
        <v>85.5</v>
      </c>
      <c r="E122" s="2">
        <f>Tabela225678910111213[[#This Row],[PRODUZIDAS]]*VLOOKUP(Tabela225678910111213[[#This Row],[SKU]],Tabela24[#All],12,0)</f>
        <v>77.106749999999991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39</v>
      </c>
      <c r="E150" s="2">
        <f>Tabela225678910111213[[#This Row],[PRODUZIDAS]]*VLOOKUP(Tabela225678910111213[[#This Row],[SKU]],Tabela24[#All],12,0)</f>
        <v>42.716142857142856</v>
      </c>
    </row>
    <row r="151" spans="2:5" x14ac:dyDescent="0.25">
      <c r="B151" s="3" t="s">
        <v>292</v>
      </c>
      <c r="C151" s="3" t="s">
        <v>293</v>
      </c>
      <c r="D151" s="1">
        <v>24</v>
      </c>
      <c r="E151" s="2">
        <f>Tabela225678910111213[[#This Row],[PRODUZIDAS]]*VLOOKUP(Tabela225678910111213[[#This Row],[SKU]],Tabela24[#All],12,0)</f>
        <v>26.286857142857141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>
        <v>20</v>
      </c>
      <c r="E153" s="2">
        <f>Tabela225678910111213[[#This Row],[PRODUZIDAS]]*VLOOKUP(Tabela225678910111213[[#This Row],[SKU]],Tabela24[#All],12,0)</f>
        <v>21.905714285714282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84</v>
      </c>
      <c r="E194" s="2">
        <f>Tabela225678910111213[[#This Row],[PRODUZIDAS]]*VLOOKUP(Tabela225678910111213[[#This Row],[SKU]],Tabela24[#All],12,0)</f>
        <v>91.963199999999986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14.5</v>
      </c>
      <c r="E211" s="2">
        <f>Tabela225678910111213[[#This Row],[PRODUZIDAS]]*VLOOKUP(Tabela225678910111213[[#This Row],[SKU]],Tabela24[#All],12,0)</f>
        <v>13.07658333333333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>
        <v>1.5</v>
      </c>
      <c r="E321" s="2">
        <f>Tabela225678910111213[[#This Row],[PRODUZIDAS]]*VLOOKUP(Tabela225678910111213[[#This Row],[SKU]],Tabela24[#All],12,0)</f>
        <v>1.5372499999999998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>
        <v>3</v>
      </c>
      <c r="E345" s="2">
        <f>Tabela225678910111213[[#This Row],[PRODUZIDAS]]*VLOOKUP(Tabela225678910111213[[#This Row],[SKU]],Tabela24[#All],12,0)</f>
        <v>2.6714999999999995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>
        <v>4</v>
      </c>
      <c r="E357" s="2">
        <f>Tabela225678910111213[[#This Row],[PRODUZIDAS]]*VLOOKUP(Tabela225678910111213[[#This Row],[SKU]],Tabela24[#All],12,0)</f>
        <v>3.5454545454545454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>
        <v>2</v>
      </c>
      <c r="E383" s="2">
        <f>Tabela225678910111213[[#This Row],[PRODUZIDAS]]*VLOOKUP(Tabela225678910111213[[#This Row],[SKU]],Tabela24[#All],12,0)</f>
        <v>2.0496666666666665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>
        <v>3</v>
      </c>
      <c r="E385" s="2">
        <f>Tabela225678910111213[[#This Row],[PRODUZIDAS]]*VLOOKUP(Tabela225678910111213[[#This Row],[SKU]],Tabela24[#All],12,0)</f>
        <v>3.0744999999999996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>
        <v>4</v>
      </c>
      <c r="E443" s="2">
        <f>Tabela225678910111213[[#This Row],[PRODUZIDAS]]*VLOOKUP(Tabela225678910111213[[#This Row],[SKU]],Tabela24[#All],12,0)</f>
        <v>2.4596000000000005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43.5</v>
      </c>
      <c r="E593" s="2">
        <f>Tabela225678910111213[[#This Row],[PRODUZIDAS]]*VLOOKUP(Tabela225678910111213[[#This Row],[SKU]],Tabela24[#All],12,0)</f>
        <v>47.644928571428565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46.5</v>
      </c>
      <c r="E630" s="2">
        <f>Tabela225678910111213[[#This Row],[PRODUZIDAS]]*VLOOKUP(Tabela225678910111213[[#This Row],[SKU]],Tabela24[#All],12,0)</f>
        <v>50.908199999999987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78</v>
      </c>
      <c r="E638" s="2">
        <f>Tabela225678910111213[[#This Row],[PRODUZIDAS]]*VLOOKUP(Tabela225678910111213[[#This Row],[SKU]],Tabela24[#All],12,0)</f>
        <v>70.342999999999989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25</v>
      </c>
      <c r="E640" s="2">
        <f>Tabela225678910111213[[#This Row],[PRODUZIDAS]]*VLOOKUP(Tabela225678910111213[[#This Row],[SKU]],Tabela24[#All],12,0)</f>
        <v>22.545833333333327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932.05212758599316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31</v>
      </c>
      <c r="E11" s="2">
        <f>Tabela22567891011121314[[#This Row],[PRODUZIDAS]]*VLOOKUP(Tabela22567891011121314[[#This Row],[SKU]],Tabela24[#All],13,0)</f>
        <v>38.008695652173913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>
        <v>40</v>
      </c>
      <c r="E25" s="2">
        <f>Tabela22567891011121314[[#This Row],[PRODUZIDAS]]*VLOOKUP(Tabela22567891011121314[[#This Row],[SKU]],Tabela24[#All],13,0)</f>
        <v>46.356164383561634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35</v>
      </c>
      <c r="E54" s="2">
        <f>Tabela22567891011121314[[#This Row],[PRODUZIDAS]]*VLOOKUP(Tabela22567891011121314[[#This Row],[SKU]],Tabela24[#All],13,0)</f>
        <v>40.561643835616429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32</v>
      </c>
      <c r="E58" s="2">
        <f>Tabela22567891011121314[[#This Row],[PRODUZIDAS]]*VLOOKUP(Tabela22567891011121314[[#This Row],[SKU]],Tabela24[#All],13,0)</f>
        <v>37.084931506849308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12</v>
      </c>
      <c r="E67" s="2">
        <f>Tabela22567891011121314[[#This Row],[PRODUZIDAS]]*VLOOKUP(Tabela22567891011121314[[#This Row],[SKU]],Tabela24[#All],13,0)</f>
        <v>13.931999999999999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Tabela22567891011121314[[#This Row],[PRODUZIDAS]]*VLOOKUP(Tabela22567891011121314[[#This Row],[SKU]],Tabela24[#All],13,0)</f>
        <v>23.219999999999995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61</v>
      </c>
      <c r="E75" s="2">
        <f>Tabela22567891011121314[[#This Row],[PRODUZIDAS]]*VLOOKUP(Tabela22567891011121314[[#This Row],[SKU]],Tabela24[#All],13,0)</f>
        <v>70.820999999999984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Tabela22567891011121314[[#This Row],[PRODUZIDAS]]*VLOOKUP(Tabela22567891011121314[[#This Row],[SKU]],Tabela24[#All],13,0)</f>
        <v>46.439999999999991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60</v>
      </c>
      <c r="E82" s="2">
        <f>Tabela22567891011121314[[#This Row],[PRODUZIDAS]]*VLOOKUP(Tabela22567891011121314[[#This Row],[SKU]],Tabela24[#All],13,0)</f>
        <v>69.659999999999982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>
        <v>40</v>
      </c>
      <c r="E89" s="2">
        <f>Tabela22567891011121314[[#This Row],[PRODUZIDAS]]*VLOOKUP(Tabela22567891011121314[[#This Row],[SKU]],Tabela24[#All],13,0)</f>
        <v>46.439999999999991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27</v>
      </c>
      <c r="E122" s="2">
        <f>Tabela22567891011121314[[#This Row],[PRODUZIDAS]]*VLOOKUP(Tabela22567891011121314[[#This Row],[SKU]],Tabela24[#All],13,0)</f>
        <v>31.306499999999993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46</v>
      </c>
      <c r="E132" s="2">
        <f>Tabela22567891011121314[[#This Row],[PRODUZIDAS]]*VLOOKUP(Tabela22567891011121314[[#This Row],[SKU]],Tabela24[#All],13,0)</f>
        <v>53.336999999999989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9</v>
      </c>
      <c r="E134" s="2">
        <f>Tabela22567891011121314[[#This Row],[PRODUZIDAS]]*VLOOKUP(Tabela22567891011121314[[#This Row],[SKU]],Tabela24[#All],13,0)</f>
        <v>10.435499999999998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9</v>
      </c>
      <c r="E144" s="2">
        <f>Tabela22567891011121314[[#This Row],[PRODUZIDAS]]*VLOOKUP(Tabela22567891011121314[[#This Row],[SKU]],Tabela24[#All],13,0)</f>
        <v>10.437428571428571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39</v>
      </c>
      <c r="E146" s="2">
        <f>Tabela22567891011121314[[#This Row],[PRODUZIDAS]]*VLOOKUP(Tabela22567891011121314[[#This Row],[SKU]],Tabela24[#All],13,0)</f>
        <v>45.228857142857144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15</v>
      </c>
      <c r="E149" s="2">
        <f>Tabela22567891011121314[[#This Row],[PRODUZIDAS]]*VLOOKUP(Tabela22567891011121314[[#This Row],[SKU]],Tabela24[#All],13,0)</f>
        <v>17.395714285714284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>
        <v>39</v>
      </c>
      <c r="E151" s="2">
        <f>Tabela22567891011121314[[#This Row],[PRODUZIDAS]]*VLOOKUP(Tabela22567891011121314[[#This Row],[SKU]],Tabela24[#All],13,0)</f>
        <v>45.228857142857144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10</v>
      </c>
      <c r="E153" s="2">
        <f>Tabela22567891011121314[[#This Row],[PRODUZIDAS]]*VLOOKUP(Tabela22567891011121314[[#This Row],[SKU]],Tabela24[#All],13,0)</f>
        <v>11.597142857142856</v>
      </c>
    </row>
    <row r="154" spans="2:5" x14ac:dyDescent="0.25">
      <c r="B154" s="3" t="s">
        <v>298</v>
      </c>
      <c r="C154" s="3" t="s">
        <v>299</v>
      </c>
      <c r="D154" s="1">
        <v>8</v>
      </c>
      <c r="E154" s="2">
        <f>Tabela22567891011121314[[#This Row],[PRODUZIDAS]]*VLOOKUP(Tabela22567891011121314[[#This Row],[SKU]],Tabela24[#All],13,0)</f>
        <v>9.2777142857142856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>
        <v>1</v>
      </c>
      <c r="E160" s="2">
        <f>Tabela22567891011121314[[#This Row],[PRODUZIDAS]]*VLOOKUP(Tabela22567891011121314[[#This Row],[SKU]],Tabela24[#All],13,0)</f>
        <v>1.1597142857142857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>
        <v>2</v>
      </c>
      <c r="E164" s="2">
        <f>Tabela22567891011121314[[#This Row],[PRODUZIDAS]]*VLOOKUP(Tabela22567891011121314[[#This Row],[SKU]],Tabela24[#All],13,0)</f>
        <v>2.3194285714285714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11</v>
      </c>
      <c r="E194" s="2">
        <f>Tabela22567891011121314[[#This Row],[PRODUZIDAS]]*VLOOKUP(Tabela22567891011121314[[#This Row],[SKU]],Tabela24[#All],13,0)</f>
        <v>12.751199999999997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7</v>
      </c>
      <c r="E203" s="2">
        <f>Tabela22567891011121314[[#This Row],[PRODUZIDAS]]*VLOOKUP(Tabela22567891011121314[[#This Row],[SKU]],Tabela24[#All],13,0)</f>
        <v>8.1164999999999985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6</v>
      </c>
      <c r="E230" s="2">
        <f>Tabela22567891011121314[[#This Row],[PRODUZIDAS]]*VLOOKUP(Tabela22567891011121314[[#This Row],[SKU]],Tabela24[#All],13,0)</f>
        <v>6.9582857142857142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>
        <v>3</v>
      </c>
      <c r="E317" s="2">
        <f>Tabela22567891011121314[[#This Row],[PRODUZIDAS]]*VLOOKUP(Tabela22567891011121314[[#This Row],[SKU]],Tabela24[#All],13,0)</f>
        <v>4.2569999999999997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Tabela22567891011121314[[#This Row],[PRODUZIDAS]]*VLOOKUP(Tabela22567891011121314[[#This Row],[SKU]],Tabela24[#All],13,0)</f>
        <v>1.4189999999999998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Tabela22567891011121314[[#This Row],[PRODUZIDAS]]*VLOOKUP(Tabela22567891011121314[[#This Row],[SKU]],Tabela24[#All],13,0)</f>
        <v>1.9179999999999997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Tabela22567891011121314[[#This Row],[PRODUZIDAS]]*VLOOKUP(Tabela22567891011121314[[#This Row],[SKU]],Tabela24[#All],13,0)</f>
        <v>4.9090909090909092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Tabela22567891011121314[[#This Row],[PRODUZIDAS]]*VLOOKUP(Tabela22567891011121314[[#This Row],[SKU]],Tabela24[#All],13,0)</f>
        <v>2.8379999999999996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>
        <v>4</v>
      </c>
      <c r="E385" s="2">
        <f>Tabela22567891011121314[[#This Row],[PRODUZIDAS]]*VLOOKUP(Tabela22567891011121314[[#This Row],[SKU]],Tabela24[#All],13,0)</f>
        <v>5.6759999999999993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>
        <v>8</v>
      </c>
      <c r="E528" s="2">
        <f>Tabela22567891011121314[[#This Row],[PRODUZIDAS]]*VLOOKUP(Tabela22567891011121314[[#This Row],[SKU]],Tabela24[#All],13,0)</f>
        <v>9.8181818181818183</v>
      </c>
    </row>
    <row r="529" spans="2:5" x14ac:dyDescent="0.25">
      <c r="B529" s="3" t="s">
        <v>1048</v>
      </c>
      <c r="C529" s="3" t="s">
        <v>1049</v>
      </c>
      <c r="D529" s="1">
        <v>4</v>
      </c>
      <c r="E529" s="2">
        <f>Tabela22567891011121314[[#This Row],[PRODUZIDAS]]*VLOOKUP(Tabela22567891011121314[[#This Row],[SKU]],Tabela24[#All],13,0)</f>
        <v>4.9090909090909092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3</v>
      </c>
      <c r="E593" s="2">
        <f>Tabela22567891011121314[[#This Row],[PRODUZIDAS]]*VLOOKUP(Tabela22567891011121314[[#This Row],[SKU]],Tabela24[#All],13,0)</f>
        <v>3.4791428571428571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8</v>
      </c>
      <c r="E626" s="2">
        <f>Tabela22567891011121314[[#This Row],[PRODUZIDAS]]*VLOOKUP(Tabela22567891011121314[[#This Row],[SKU]],Tabela24[#All],13,0)</f>
        <v>9.2735999999999983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88</v>
      </c>
      <c r="E628" s="2">
        <f>Tabela22567891011121314[[#This Row],[PRODUZIDAS]]*VLOOKUP(Tabela22567891011121314[[#This Row],[SKU]],Tabela24[#All],13,0)</f>
        <v>102.00959999999998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45</v>
      </c>
      <c r="E630" s="2">
        <f>Tabela22567891011121314[[#This Row],[PRODUZIDAS]]*VLOOKUP(Tabela22567891011121314[[#This Row],[SKU]],Tabela24[#All],13,0)</f>
        <v>52.163999999999987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24</v>
      </c>
      <c r="E640" s="2">
        <f>Tabela22567891011121314[[#This Row],[PRODUZIDAS]]*VLOOKUP(Tabela22567891011121314[[#This Row],[SKU]],Tabela24[#All],13,0)</f>
        <v>27.827999999999996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3</v>
      </c>
      <c r="E660" s="2">
        <f>Tabela22567891011121314[[#This Row],[PRODUZIDAS]]*VLOOKUP(Tabela22567891011121314[[#This Row],[SKU]],Tabela24[#All],13,0)</f>
        <v>3.4791428571428571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207.24447279688749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31</v>
      </c>
      <c r="E11" s="2">
        <f>Tabela2256789101112131415[[#This Row],[PRODUZIDAS]]*VLOOKUP(Tabela2256789101112131415[[#This Row],[SKU]],Tabela24[#All],14,0)</f>
        <v>8.4463768115942024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>
        <v>40</v>
      </c>
      <c r="E25" s="2">
        <f>Tabela2256789101112131415[[#This Row],[PRODUZIDAS]]*VLOOKUP(Tabela2256789101112131415[[#This Row],[SKU]],Tabela24[#All],14,0)</f>
        <v>10.301369863013699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35</v>
      </c>
      <c r="E54" s="2">
        <f>Tabela2256789101112131415[[#This Row],[PRODUZIDAS]]*VLOOKUP(Tabela2256789101112131415[[#This Row],[SKU]],Tabela24[#All],14,0)</f>
        <v>9.0136986301369859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32</v>
      </c>
      <c r="E58" s="2">
        <f>Tabela2256789101112131415[[#This Row],[PRODUZIDAS]]*VLOOKUP(Tabela2256789101112131415[[#This Row],[SKU]],Tabela24[#All],14,0)</f>
        <v>8.2410958904109588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12</v>
      </c>
      <c r="E67" s="2">
        <f>Tabela2256789101112131415[[#This Row],[PRODUZIDAS]]*VLOOKUP(Tabela2256789101112131415[[#This Row],[SKU]],Tabela24[#All],14,0)</f>
        <v>3.0960000000000001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Tabela2256789101112131415[[#This Row],[PRODUZIDAS]]*VLOOKUP(Tabela2256789101112131415[[#This Row],[SKU]],Tabela24[#All],14,0)</f>
        <v>5.16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61</v>
      </c>
      <c r="E75" s="2">
        <f>Tabela2256789101112131415[[#This Row],[PRODUZIDAS]]*VLOOKUP(Tabela2256789101112131415[[#This Row],[SKU]],Tabela24[#All],14,0)</f>
        <v>15.738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Tabela2256789101112131415[[#This Row],[PRODUZIDAS]]*VLOOKUP(Tabela2256789101112131415[[#This Row],[SKU]],Tabela24[#All],14,0)</f>
        <v>10.32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60</v>
      </c>
      <c r="E82" s="2">
        <f>Tabela2256789101112131415[[#This Row],[PRODUZIDAS]]*VLOOKUP(Tabela2256789101112131415[[#This Row],[SKU]],Tabela24[#All],14,0)</f>
        <v>15.48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>
        <v>40</v>
      </c>
      <c r="E89" s="2">
        <f>Tabela2256789101112131415[[#This Row],[PRODUZIDAS]]*VLOOKUP(Tabela2256789101112131415[[#This Row],[SKU]],Tabela24[#All],14,0)</f>
        <v>10.32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27</v>
      </c>
      <c r="E122" s="2">
        <f>Tabela2256789101112131415[[#This Row],[PRODUZIDAS]]*VLOOKUP(Tabela2256789101112131415[[#This Row],[SKU]],Tabela24[#All],14,0)</f>
        <v>6.9569999999999999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46</v>
      </c>
      <c r="E132" s="2">
        <f>Tabela2256789101112131415[[#This Row],[PRODUZIDAS]]*VLOOKUP(Tabela2256789101112131415[[#This Row],[SKU]],Tabela24[#All],14,0)</f>
        <v>11.852666666666666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9</v>
      </c>
      <c r="E134" s="2">
        <f>Tabela2256789101112131415[[#This Row],[PRODUZIDAS]]*VLOOKUP(Tabela2256789101112131415[[#This Row],[SKU]],Tabela24[#All],14,0)</f>
        <v>2.319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9</v>
      </c>
      <c r="E144" s="2">
        <f>Tabela2256789101112131415[[#This Row],[PRODUZIDAS]]*VLOOKUP(Tabela2256789101112131415[[#This Row],[SKU]],Tabela24[#All],14,0)</f>
        <v>2.3194285714285714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39</v>
      </c>
      <c r="E146" s="2">
        <f>Tabela2256789101112131415[[#This Row],[PRODUZIDAS]]*VLOOKUP(Tabela2256789101112131415[[#This Row],[SKU]],Tabela24[#All],14,0)</f>
        <v>10.050857142857144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15</v>
      </c>
      <c r="E149" s="2">
        <f>Tabela2256789101112131415[[#This Row],[PRODUZIDAS]]*VLOOKUP(Tabela2256789101112131415[[#This Row],[SKU]],Tabela24[#All],14,0)</f>
        <v>3.8657142857142861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>
        <v>39</v>
      </c>
      <c r="E151" s="2">
        <f>Tabela2256789101112131415[[#This Row],[PRODUZIDAS]]*VLOOKUP(Tabela2256789101112131415[[#This Row],[SKU]],Tabela24[#All],14,0)</f>
        <v>10.050857142857144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10</v>
      </c>
      <c r="E153" s="2">
        <f>Tabela2256789101112131415[[#This Row],[PRODUZIDAS]]*VLOOKUP(Tabela2256789101112131415[[#This Row],[SKU]],Tabela24[#All],14,0)</f>
        <v>2.5771428571428574</v>
      </c>
    </row>
    <row r="154" spans="2:5" x14ac:dyDescent="0.25">
      <c r="B154" s="3" t="s">
        <v>298</v>
      </c>
      <c r="C154" s="3" t="s">
        <v>299</v>
      </c>
      <c r="D154" s="1">
        <v>8</v>
      </c>
      <c r="E154" s="2">
        <f>Tabela2256789101112131415[[#This Row],[PRODUZIDAS]]*VLOOKUP(Tabela2256789101112131415[[#This Row],[SKU]],Tabela24[#All],14,0)</f>
        <v>2.0617142857142858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>
        <v>1</v>
      </c>
      <c r="E160" s="2">
        <f>Tabela2256789101112131415[[#This Row],[PRODUZIDAS]]*VLOOKUP(Tabela2256789101112131415[[#This Row],[SKU]],Tabela24[#All],14,0)</f>
        <v>0.25771428571428573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>
        <v>2</v>
      </c>
      <c r="E164" s="2">
        <f>Tabela2256789101112131415[[#This Row],[PRODUZIDAS]]*VLOOKUP(Tabela2256789101112131415[[#This Row],[SKU]],Tabela24[#All],14,0)</f>
        <v>0.51542857142857146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11</v>
      </c>
      <c r="E194" s="2">
        <f>Tabela2256789101112131415[[#This Row],[PRODUZIDAS]]*VLOOKUP(Tabela2256789101112131415[[#This Row],[SKU]],Tabela24[#All],14,0)</f>
        <v>2.8336000000000001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7</v>
      </c>
      <c r="E203" s="2">
        <f>Tabela2256789101112131415[[#This Row],[PRODUZIDAS]]*VLOOKUP(Tabela2256789101112131415[[#This Row],[SKU]],Tabela24[#All],14,0)</f>
        <v>1.8036666666666665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6</v>
      </c>
      <c r="E230" s="2">
        <f>Tabela2256789101112131415[[#This Row],[PRODUZIDAS]]*VLOOKUP(Tabela2256789101112131415[[#This Row],[SKU]],Tabela24[#All],14,0)</f>
        <v>1.5462857142857143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>
        <v>3</v>
      </c>
      <c r="E317" s="2">
        <f>Tabela2256789101112131415[[#This Row],[PRODUZIDAS]]*VLOOKUP(Tabela2256789101112131415[[#This Row],[SKU]],Tabela24[#All],14,0)</f>
        <v>0.94600000000000006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Tabela2256789101112131415[[#This Row],[PRODUZIDAS]]*VLOOKUP(Tabela2256789101112131415[[#This Row],[SKU]],Tabela24[#All],14,0)</f>
        <v>0.31533333333333335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Tabela2256789101112131415[[#This Row],[PRODUZIDAS]]*VLOOKUP(Tabela2256789101112131415[[#This Row],[SKU]],Tabela24[#All],14,0)</f>
        <v>0.54799999999999993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Tabela2256789101112131415[[#This Row],[PRODUZIDAS]]*VLOOKUP(Tabela2256789101112131415[[#This Row],[SKU]],Tabela24[#All],14,0)</f>
        <v>1.0909090909090908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Tabela2256789101112131415[[#This Row],[PRODUZIDAS]]*VLOOKUP(Tabela2256789101112131415[[#This Row],[SKU]],Tabela24[#All],14,0)</f>
        <v>0.63066666666666671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>
        <v>4</v>
      </c>
      <c r="E385" s="2">
        <f>Tabela2256789101112131415[[#This Row],[PRODUZIDAS]]*VLOOKUP(Tabela2256789101112131415[[#This Row],[SKU]],Tabela24[#All],14,0)</f>
        <v>1.2613333333333334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>
        <v>8</v>
      </c>
      <c r="E528" s="2">
        <f>Tabela2256789101112131415[[#This Row],[PRODUZIDAS]]*VLOOKUP(Tabela2256789101112131415[[#This Row],[SKU]],Tabela24[#All],14,0)</f>
        <v>2.1818181818181817</v>
      </c>
    </row>
    <row r="529" spans="2:5" x14ac:dyDescent="0.25">
      <c r="B529" s="3" t="s">
        <v>1048</v>
      </c>
      <c r="C529" s="3" t="s">
        <v>1049</v>
      </c>
      <c r="D529" s="1">
        <v>4</v>
      </c>
      <c r="E529" s="2">
        <f>Tabela2256789101112131415[[#This Row],[PRODUZIDAS]]*VLOOKUP(Tabela2256789101112131415[[#This Row],[SKU]],Tabela24[#All],14,0)</f>
        <v>1.0909090909090908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3</v>
      </c>
      <c r="E593" s="2">
        <f>Tabela2256789101112131415[[#This Row],[PRODUZIDAS]]*VLOOKUP(Tabela2256789101112131415[[#This Row],[SKU]],Tabela24[#All],14,0)</f>
        <v>0.77314285714285713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8</v>
      </c>
      <c r="E626" s="2">
        <f>Tabela2256789101112131415[[#This Row],[PRODUZIDAS]]*VLOOKUP(Tabela2256789101112131415[[#This Row],[SKU]],Tabela24[#All],14,0)</f>
        <v>2.0608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88</v>
      </c>
      <c r="E628" s="2">
        <f>Tabela2256789101112131415[[#This Row],[PRODUZIDAS]]*VLOOKUP(Tabela2256789101112131415[[#This Row],[SKU]],Tabela24[#All],14,0)</f>
        <v>22.668800000000001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45</v>
      </c>
      <c r="E630" s="2">
        <f>Tabela2256789101112131415[[#This Row],[PRODUZIDAS]]*VLOOKUP(Tabela2256789101112131415[[#This Row],[SKU]],Tabela24[#All],14,0)</f>
        <v>11.592000000000001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24</v>
      </c>
      <c r="E640" s="2">
        <f>Tabela2256789101112131415[[#This Row],[PRODUZIDAS]]*VLOOKUP(Tabela2256789101112131415[[#This Row],[SKU]],Tabela24[#All],14,0)</f>
        <v>6.1839999999999993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3</v>
      </c>
      <c r="E660" s="2">
        <f>Tabela2256789101112131415[[#This Row],[PRODUZIDAS]]*VLOOKUP(Tabela2256789101112131415[[#This Row],[SKU]],Tabela24[#All],14,0)</f>
        <v>0.77314285714285713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2025-06-05T12:52:52Z</dcterms:modified>
</cp:coreProperties>
</file>